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len\Desktop\John'z Junk\V&amp;V\"/>
    </mc:Choice>
  </mc:AlternateContent>
  <bookViews>
    <workbookView xWindow="120" yWindow="90" windowWidth="19035" windowHeight="8955"/>
  </bookViews>
  <sheets>
    <sheet name="Sheet" sheetId="4" r:id="rId1"/>
    <sheet name="PRINT SHEET" sheetId="7" r:id="rId2"/>
    <sheet name="Stat" sheetId="1" r:id="rId3"/>
    <sheet name="Cha" sheetId="3" r:id="rId4"/>
    <sheet name="HtH" sheetId="2" r:id="rId5"/>
    <sheet name="Reference Points" sheetId="6" r:id="rId6"/>
  </sheets>
  <definedNames>
    <definedName name="aa">#REF!</definedName>
    <definedName name="bb">#REF!</definedName>
    <definedName name="cha">Cha!$C$2:$E$45</definedName>
    <definedName name="chab">Cha!$A$2:$E$45</definedName>
    <definedName name="charb">Cha!$A$2:$E$45</definedName>
    <definedName name="ge">Cha!$I$2:$J$3</definedName>
    <definedName name="GEB">Cha!$I$2:$J$5</definedName>
    <definedName name="hth">HtH!$C$3:$E$24</definedName>
    <definedName name="hthb">HtH!$A$3:$E$24</definedName>
    <definedName name="hthc">HtH!$A$3:$E$34</definedName>
    <definedName name="_xlnm.Print_Area" localSheetId="1">'PRINT SHEET'!$A$1:$BO$88</definedName>
    <definedName name="_xlnm.Print_Area" localSheetId="0">Sheet!$A$1:$BO$108</definedName>
    <definedName name="SEX">HtH!$H$2:$I$11</definedName>
    <definedName name="stat">Stat!$C$3:$M$70</definedName>
    <definedName name="STATB">Stat!$A$3:$M$70</definedName>
    <definedName name="statc">Stat!$A$2:$M$87</definedName>
    <definedName name="WT">HtH!$K$2:$M$3</definedName>
  </definedNames>
  <calcPr calcId="152511"/>
</workbook>
</file>

<file path=xl/calcChain.xml><?xml version="1.0" encoding="utf-8"?>
<calcChain xmlns="http://schemas.openxmlformats.org/spreadsheetml/2006/main">
  <c r="AN8" i="7" l="1"/>
  <c r="AN5" i="7"/>
  <c r="AC57" i="7"/>
  <c r="S57" i="7"/>
  <c r="G33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17" i="7"/>
  <c r="BA11" i="7"/>
  <c r="AO11" i="7"/>
  <c r="G8" i="7"/>
  <c r="H5" i="7"/>
  <c r="H3" i="2"/>
  <c r="H4" i="2" s="1"/>
  <c r="H5" i="2" s="1"/>
  <c r="H6" i="2" s="1"/>
  <c r="H7" i="2" s="1"/>
  <c r="H8" i="2" s="1"/>
  <c r="H9" i="2" s="1"/>
  <c r="H10" i="2" s="1"/>
  <c r="H11" i="2" s="1"/>
  <c r="AA41" i="4"/>
  <c r="H42" i="7" s="1"/>
  <c r="AA35" i="4"/>
  <c r="H36" i="7" s="1"/>
  <c r="K41" i="4"/>
  <c r="K68" i="4" s="1"/>
  <c r="K63" i="7" s="1"/>
  <c r="K38" i="4"/>
  <c r="Y32" i="4"/>
  <c r="E3" i="3"/>
  <c r="E4" i="3"/>
  <c r="E5" i="3"/>
  <c r="E6" i="3"/>
  <c r="E7" i="3"/>
  <c r="E8" i="3"/>
  <c r="E9" i="3"/>
  <c r="E2" i="3"/>
  <c r="C11" i="3"/>
  <c r="C5" i="3"/>
  <c r="A6" i="3" s="1"/>
  <c r="C6" i="3"/>
  <c r="A7" i="3" s="1"/>
  <c r="C7" i="3" s="1"/>
  <c r="A8" i="3" s="1"/>
  <c r="C8" i="3" s="1"/>
  <c r="A9" i="3" s="1"/>
  <c r="C9" i="3" s="1"/>
  <c r="A10" i="3" s="1"/>
  <c r="A11" i="3"/>
  <c r="D10" i="3"/>
  <c r="E10" i="3"/>
  <c r="D8" i="2"/>
  <c r="D9" i="2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C4" i="2"/>
  <c r="A5" i="2" s="1"/>
  <c r="A4" i="2"/>
  <c r="F7" i="1"/>
  <c r="F8" i="1"/>
  <c r="F9" i="1" s="1"/>
  <c r="F10" i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M8" i="1"/>
  <c r="M9" i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L5" i="1"/>
  <c r="L6" i="1" s="1"/>
  <c r="L7" i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H9" i="1"/>
  <c r="H10" i="1" s="1"/>
  <c r="H11" i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E8" i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D4" i="1"/>
  <c r="D5" i="1"/>
  <c r="D6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C6" i="1"/>
  <c r="A7" i="1" s="1"/>
  <c r="C7" i="1" s="1"/>
  <c r="A8" i="1" s="1"/>
  <c r="C8" i="1" s="1"/>
  <c r="A9" i="1" s="1"/>
  <c r="C9" i="1" s="1"/>
  <c r="A10" i="1" s="1"/>
  <c r="C10" i="1" s="1"/>
  <c r="A11" i="1" s="1"/>
  <c r="C11" i="1" s="1"/>
  <c r="A12" i="1" s="1"/>
  <c r="C12" i="1" s="1"/>
  <c r="A13" i="1" s="1"/>
  <c r="C13" i="1" s="1"/>
  <c r="A14" i="1" s="1"/>
  <c r="C14" i="1" s="1"/>
  <c r="A15" i="1" s="1"/>
  <c r="C15" i="1" s="1"/>
  <c r="A16" i="1" s="1"/>
  <c r="C16" i="1" s="1"/>
  <c r="A17" i="1" s="1"/>
  <c r="C17" i="1" s="1"/>
  <c r="A18" i="1" s="1"/>
  <c r="C18" i="1" s="1"/>
  <c r="A19" i="1" s="1"/>
  <c r="C19" i="1" s="1"/>
  <c r="A20" i="1" s="1"/>
  <c r="C20" i="1" s="1"/>
  <c r="A21" i="1" s="1"/>
  <c r="C21" i="1" s="1"/>
  <c r="A22" i="1" s="1"/>
  <c r="C22" i="1" s="1"/>
  <c r="A23" i="1" s="1"/>
  <c r="C23" i="1" s="1"/>
  <c r="A24" i="1" s="1"/>
  <c r="C24" i="1" s="1"/>
  <c r="A25" i="1" s="1"/>
  <c r="C25" i="1" s="1"/>
  <c r="A26" i="1" s="1"/>
  <c r="C26" i="1" s="1"/>
  <c r="A27" i="1" s="1"/>
  <c r="C27" i="1" s="1"/>
  <c r="A28" i="1" s="1"/>
  <c r="C28" i="1" s="1"/>
  <c r="A29" i="1" s="1"/>
  <c r="C29" i="1" s="1"/>
  <c r="A30" i="1" s="1"/>
  <c r="C30" i="1" s="1"/>
  <c r="A31" i="1" s="1"/>
  <c r="C31" i="1" s="1"/>
  <c r="A32" i="1" s="1"/>
  <c r="C32" i="1" s="1"/>
  <c r="A33" i="1" s="1"/>
  <c r="C33" i="1" s="1"/>
  <c r="A34" i="1" s="1"/>
  <c r="C34" i="1" s="1"/>
  <c r="A35" i="1" s="1"/>
  <c r="C35" i="1" s="1"/>
  <c r="A36" i="1" s="1"/>
  <c r="C5" i="2"/>
  <c r="C6" i="2" s="1"/>
  <c r="C7" i="2" s="1"/>
  <c r="C8" i="2" s="1"/>
  <c r="C9" i="2" s="1"/>
  <c r="C10" i="2" s="1"/>
  <c r="C11" i="2" s="1"/>
  <c r="C12" i="2" s="1"/>
  <c r="C13" i="2" s="1"/>
  <c r="C14" i="2" s="1"/>
  <c r="C15" i="2" s="1"/>
  <c r="A16" i="2" s="1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C16" i="2"/>
  <c r="A17" i="2" s="1"/>
  <c r="E22" i="3"/>
  <c r="D23" i="3"/>
  <c r="E23" i="3" s="1"/>
  <c r="C17" i="2"/>
  <c r="A18" i="2" s="1"/>
  <c r="D24" i="3"/>
  <c r="E24" i="3" s="1"/>
  <c r="C18" i="2"/>
  <c r="C19" i="2" s="1"/>
  <c r="D25" i="3"/>
  <c r="E25" i="3" s="1"/>
  <c r="A19" i="2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32" i="3"/>
  <c r="E32" i="3" s="1"/>
  <c r="D33" i="3"/>
  <c r="E33" i="3" s="1"/>
  <c r="D34" i="3"/>
  <c r="D35" i="3" s="1"/>
  <c r="E34" i="3"/>
  <c r="AA68" i="4"/>
  <c r="G66" i="7" s="1"/>
  <c r="A20" i="2" l="1"/>
  <c r="C20" i="2"/>
  <c r="D36" i="3"/>
  <c r="E35" i="3"/>
  <c r="C36" i="1"/>
  <c r="A37" i="1" s="1"/>
  <c r="C37" i="1" s="1"/>
  <c r="A38" i="1" s="1"/>
  <c r="C38" i="1" s="1"/>
  <c r="A39" i="1" s="1"/>
  <c r="C39" i="1" s="1"/>
  <c r="A40" i="1" s="1"/>
  <c r="C40" i="1" s="1"/>
  <c r="A41" i="1" s="1"/>
  <c r="C41" i="1" s="1"/>
  <c r="A42" i="1" s="1"/>
  <c r="C42" i="1" s="1"/>
  <c r="A43" i="1" s="1"/>
  <c r="C43" i="1" s="1"/>
  <c r="A44" i="1" s="1"/>
  <c r="K65" i="4"/>
  <c r="AA65" i="4"/>
  <c r="C12" i="3"/>
  <c r="A12" i="3"/>
  <c r="A15" i="2"/>
  <c r="A14" i="2"/>
  <c r="A13" i="2"/>
  <c r="A12" i="2"/>
  <c r="A11" i="2"/>
  <c r="A10" i="2"/>
  <c r="A9" i="2"/>
  <c r="A8" i="2"/>
  <c r="A7" i="2"/>
  <c r="A6" i="2"/>
  <c r="Y53" i="4"/>
  <c r="H59" i="4"/>
  <c r="M54" i="7" s="1"/>
  <c r="C44" i="4"/>
  <c r="X39" i="7"/>
  <c r="X36" i="7"/>
  <c r="K44" i="4"/>
  <c r="X33" i="7"/>
  <c r="AF60" i="7"/>
  <c r="AF48" i="7"/>
  <c r="H60" i="7"/>
  <c r="C21" i="2" l="1"/>
  <c r="A21" i="2"/>
  <c r="I35" i="4"/>
  <c r="C13" i="3"/>
  <c r="A13" i="3"/>
  <c r="C44" i="1"/>
  <c r="A45" i="1" s="1"/>
  <c r="C45" i="1" s="1"/>
  <c r="A46" i="1" s="1"/>
  <c r="C46" i="1" s="1"/>
  <c r="A47" i="1" s="1"/>
  <c r="C47" i="1" s="1"/>
  <c r="A48" i="1" s="1"/>
  <c r="C48" i="1" s="1"/>
  <c r="A49" i="1" s="1"/>
  <c r="C49" i="1" s="1"/>
  <c r="A50" i="1" s="1"/>
  <c r="C50" i="1" s="1"/>
  <c r="A51" i="1" s="1"/>
  <c r="C51" i="1" s="1"/>
  <c r="A52" i="1" s="1"/>
  <c r="C52" i="1" s="1"/>
  <c r="A53" i="1" s="1"/>
  <c r="C53" i="1" s="1"/>
  <c r="A54" i="1" s="1"/>
  <c r="C54" i="1" s="1"/>
  <c r="A55" i="1" s="1"/>
  <c r="C55" i="1" s="1"/>
  <c r="A56" i="1" s="1"/>
  <c r="C56" i="1" s="1"/>
  <c r="A57" i="1" s="1"/>
  <c r="C57" i="1" s="1"/>
  <c r="A58" i="1" s="1"/>
  <c r="C58" i="1" s="1"/>
  <c r="A59" i="1" s="1"/>
  <c r="C59" i="1" s="1"/>
  <c r="A60" i="1" s="1"/>
  <c r="C60" i="1" s="1"/>
  <c r="A61" i="1" s="1"/>
  <c r="C61" i="1" s="1"/>
  <c r="A62" i="1" s="1"/>
  <c r="C62" i="1" s="1"/>
  <c r="A63" i="1" s="1"/>
  <c r="C63" i="1" s="1"/>
  <c r="A64" i="1" s="1"/>
  <c r="C64" i="1" s="1"/>
  <c r="A65" i="1" s="1"/>
  <c r="C65" i="1" s="1"/>
  <c r="A66" i="1" s="1"/>
  <c r="C66" i="1" s="1"/>
  <c r="A67" i="1" s="1"/>
  <c r="C67" i="1" s="1"/>
  <c r="A68" i="1" s="1"/>
  <c r="C68" i="1" s="1"/>
  <c r="A69" i="1" s="1"/>
  <c r="C69" i="1" s="1"/>
  <c r="A70" i="1" s="1"/>
  <c r="C70" i="1" s="1"/>
  <c r="A71" i="1" s="1"/>
  <c r="C71" i="1" s="1"/>
  <c r="A72" i="1" s="1"/>
  <c r="C72" i="1" s="1"/>
  <c r="A73" i="1" s="1"/>
  <c r="C73" i="1" s="1"/>
  <c r="A74" i="1" s="1"/>
  <c r="C74" i="1" s="1"/>
  <c r="A75" i="1" s="1"/>
  <c r="C75" i="1" s="1"/>
  <c r="A76" i="1" s="1"/>
  <c r="C76" i="1" s="1"/>
  <c r="A77" i="1" s="1"/>
  <c r="C77" i="1" s="1"/>
  <c r="A78" i="1" s="1"/>
  <c r="C78" i="1" s="1"/>
  <c r="A79" i="1" s="1"/>
  <c r="C79" i="1" s="1"/>
  <c r="A80" i="1" s="1"/>
  <c r="C80" i="1" s="1"/>
  <c r="A81" i="1" s="1"/>
  <c r="C81" i="1" s="1"/>
  <c r="A82" i="1" s="1"/>
  <c r="C82" i="1" s="1"/>
  <c r="A83" i="1" s="1"/>
  <c r="C83" i="1" s="1"/>
  <c r="A84" i="1" s="1"/>
  <c r="C84" i="1" s="1"/>
  <c r="A85" i="1" s="1"/>
  <c r="C85" i="1" s="1"/>
  <c r="A86" i="1" s="1"/>
  <c r="C86" i="1" s="1"/>
  <c r="A87" i="1" s="1"/>
  <c r="C87" i="1" s="1"/>
  <c r="AA44" i="4"/>
  <c r="E36" i="3"/>
  <c r="D37" i="3"/>
  <c r="H71" i="4"/>
  <c r="X71" i="4"/>
  <c r="AB59" i="4"/>
  <c r="AF54" i="7" s="1"/>
  <c r="C14" i="3" l="1"/>
  <c r="A14" i="3"/>
  <c r="I74" i="4"/>
  <c r="E37" i="3"/>
  <c r="D38" i="3"/>
  <c r="AA38" i="4"/>
  <c r="AI33" i="7"/>
  <c r="A22" i="2"/>
  <c r="C22" i="2"/>
  <c r="S44" i="4" l="1"/>
  <c r="G39" i="7"/>
  <c r="I62" i="4"/>
  <c r="I57" i="7" s="1"/>
  <c r="K56" i="4"/>
  <c r="H51" i="7" s="1"/>
  <c r="K53" i="4"/>
  <c r="G48" i="7" s="1"/>
  <c r="Y56" i="4"/>
  <c r="AF51" i="7" s="1"/>
  <c r="C23" i="2"/>
  <c r="A23" i="2"/>
  <c r="E38" i="3"/>
  <c r="D39" i="3"/>
  <c r="A15" i="3"/>
  <c r="C15" i="3"/>
  <c r="C16" i="3" l="1"/>
  <c r="A16" i="3"/>
  <c r="E39" i="3"/>
  <c r="D40" i="3"/>
  <c r="A24" i="2"/>
  <c r="C24" i="2"/>
  <c r="G47" i="4"/>
  <c r="W47" i="4" s="1"/>
  <c r="AH45" i="7" l="1"/>
  <c r="AR7" i="4"/>
  <c r="C25" i="2"/>
  <c r="A25" i="2"/>
  <c r="E40" i="3"/>
  <c r="D41" i="3"/>
  <c r="A45" i="7"/>
  <c r="A17" i="3"/>
  <c r="C17" i="3"/>
  <c r="E41" i="3" l="1"/>
  <c r="D42" i="3"/>
  <c r="C18" i="3"/>
  <c r="A18" i="3"/>
  <c r="C26" i="2"/>
  <c r="A26" i="2"/>
  <c r="E42" i="3" l="1"/>
  <c r="D43" i="3"/>
  <c r="C27" i="2"/>
  <c r="A27" i="2"/>
  <c r="A19" i="3"/>
  <c r="C19" i="3"/>
  <c r="C20" i="3" l="1"/>
  <c r="A20" i="3"/>
  <c r="D44" i="3"/>
  <c r="E43" i="3"/>
  <c r="A28" i="2"/>
  <c r="C28" i="2"/>
  <c r="A29" i="2" l="1"/>
  <c r="C29" i="2"/>
  <c r="D45" i="3"/>
  <c r="E45" i="3" s="1"/>
  <c r="E44" i="3"/>
  <c r="A21" i="3"/>
  <c r="C21" i="3"/>
  <c r="C22" i="3" l="1"/>
  <c r="A22" i="3"/>
  <c r="A30" i="2"/>
  <c r="C30" i="2"/>
  <c r="A31" i="2" l="1"/>
  <c r="C31" i="2"/>
  <c r="A23" i="3"/>
  <c r="Q50" i="4" s="1"/>
  <c r="C23" i="3"/>
  <c r="C24" i="3" l="1"/>
  <c r="A24" i="3"/>
  <c r="A32" i="2"/>
  <c r="C32" i="2"/>
  <c r="AB50" i="4"/>
  <c r="AA42" i="7"/>
  <c r="AI42" i="7" s="1"/>
  <c r="A33" i="2" l="1"/>
  <c r="C33" i="2"/>
  <c r="A25" i="3"/>
  <c r="C25" i="3"/>
  <c r="A26" i="3" l="1"/>
  <c r="C26" i="3"/>
  <c r="A34" i="2"/>
  <c r="C34" i="2"/>
  <c r="A27" i="3" l="1"/>
  <c r="C27" i="3"/>
  <c r="A28" i="3" l="1"/>
  <c r="C28" i="3"/>
  <c r="C29" i="3" l="1"/>
  <c r="A29" i="3"/>
  <c r="C30" i="3" l="1"/>
  <c r="A30" i="3"/>
  <c r="C31" i="3" l="1"/>
  <c r="A31" i="3"/>
  <c r="A32" i="3" l="1"/>
  <c r="C32" i="3"/>
  <c r="C33" i="3" l="1"/>
  <c r="A33" i="3"/>
  <c r="A34" i="3" l="1"/>
  <c r="C34" i="3"/>
  <c r="A35" i="3" l="1"/>
  <c r="C35" i="3"/>
  <c r="A36" i="3" l="1"/>
  <c r="C36" i="3"/>
  <c r="A37" i="3" l="1"/>
  <c r="C37" i="3"/>
  <c r="C38" i="3" l="1"/>
  <c r="A38" i="3"/>
  <c r="C39" i="3" l="1"/>
  <c r="A39" i="3"/>
  <c r="C40" i="3" l="1"/>
  <c r="A40" i="3"/>
  <c r="C41" i="3" l="1"/>
  <c r="A41" i="3"/>
  <c r="C42" i="3" l="1"/>
  <c r="A42" i="3"/>
  <c r="A43" i="3" l="1"/>
  <c r="C43" i="3"/>
  <c r="A44" i="3" l="1"/>
  <c r="C44" i="3"/>
  <c r="A45" i="3" l="1"/>
  <c r="C45" i="3"/>
</calcChain>
</file>

<file path=xl/sharedStrings.xml><?xml version="1.0" encoding="utf-8"?>
<sst xmlns="http://schemas.openxmlformats.org/spreadsheetml/2006/main" count="379" uniqueCount="155">
  <si>
    <t>-</t>
  </si>
  <si>
    <t>STR</t>
  </si>
  <si>
    <t>END</t>
  </si>
  <si>
    <t>AGL</t>
  </si>
  <si>
    <t>AGL ACC</t>
  </si>
  <si>
    <t>INT</t>
  </si>
  <si>
    <t>INT DMG</t>
  </si>
  <si>
    <t>END HR</t>
  </si>
  <si>
    <t>Det Hid</t>
  </si>
  <si>
    <t>Det Dan</t>
  </si>
  <si>
    <t>AGL DMG</t>
  </si>
  <si>
    <t>to</t>
  </si>
  <si>
    <t>AGL Mod</t>
  </si>
  <si>
    <t>Basic HtH</t>
  </si>
  <si>
    <t>1d2</t>
  </si>
  <si>
    <t>1d3</t>
  </si>
  <si>
    <t>1d4</t>
  </si>
  <si>
    <t>1d6</t>
  </si>
  <si>
    <t>1d8</t>
  </si>
  <si>
    <t>1d10</t>
  </si>
  <si>
    <t>1d12</t>
  </si>
  <si>
    <t>2d8</t>
  </si>
  <si>
    <t>2d10</t>
  </si>
  <si>
    <t>3d10</t>
  </si>
  <si>
    <t>4d10</t>
  </si>
  <si>
    <t>5d10</t>
  </si>
  <si>
    <t>6d10</t>
  </si>
  <si>
    <t>7d10</t>
  </si>
  <si>
    <t>8d10</t>
  </si>
  <si>
    <t>IDENTITY:</t>
  </si>
  <si>
    <t>NPC</t>
  </si>
  <si>
    <t>NAME:</t>
  </si>
  <si>
    <t>SIDE</t>
  </si>
  <si>
    <t>G</t>
  </si>
  <si>
    <t>SEX:</t>
  </si>
  <si>
    <t>M</t>
  </si>
  <si>
    <t>EXP VALUE:</t>
  </si>
  <si>
    <t>LEVEL</t>
  </si>
  <si>
    <t>AGE:</t>
  </si>
  <si>
    <t>TRAINING:</t>
  </si>
  <si>
    <t>POWERS:</t>
  </si>
  <si>
    <t>WEIGHT</t>
  </si>
  <si>
    <t>BASIC HITS</t>
  </si>
  <si>
    <t>AGL MOD*</t>
  </si>
  <si>
    <t>CHA</t>
  </si>
  <si>
    <t>HIT MOD</t>
  </si>
  <si>
    <t>HIT POINTS</t>
  </si>
  <si>
    <t>GOOD</t>
  </si>
  <si>
    <t>EVIL</t>
  </si>
  <si>
    <t>DMG MOD</t>
  </si>
  <si>
    <t>HEAL RATE</t>
  </si>
  <si>
    <t>ACCURACY</t>
  </si>
  <si>
    <t>POWER</t>
  </si>
  <si>
    <t>BASIC HTH</t>
  </si>
  <si>
    <t>MOVE RATES</t>
  </si>
  <si>
    <t>DET HIDDEN</t>
  </si>
  <si>
    <t>%</t>
  </si>
  <si>
    <t>DET DANGER</t>
  </si>
  <si>
    <t>INVENT PTS</t>
  </si>
  <si>
    <t>INVENT %</t>
  </si>
  <si>
    <t>CASH</t>
  </si>
  <si>
    <t>LEGAL STATUS</t>
  </si>
  <si>
    <t>SECURITY CLEARANCE</t>
  </si>
  <si>
    <t>KNOWLEDGE AREAS</t>
  </si>
  <si>
    <t>INVENTIONS</t>
  </si>
  <si>
    <t>CREATOR:</t>
  </si>
  <si>
    <t>ART:</t>
  </si>
  <si>
    <t>--</t>
  </si>
  <si>
    <t>9d10</t>
  </si>
  <si>
    <t>10d10</t>
  </si>
  <si>
    <t>11d10</t>
  </si>
  <si>
    <t>12d10</t>
  </si>
  <si>
    <t>13d10</t>
  </si>
  <si>
    <t>14d10</t>
  </si>
  <si>
    <t>E</t>
  </si>
  <si>
    <t>JUMP RATE</t>
  </si>
  <si>
    <t>JUMP DUR.</t>
  </si>
  <si>
    <t>JUMP HEIGHT</t>
  </si>
  <si>
    <t>F</t>
  </si>
  <si>
    <t>ST</t>
  </si>
  <si>
    <t>EN</t>
  </si>
  <si>
    <t>AG</t>
  </si>
  <si>
    <t>IN</t>
  </si>
  <si>
    <t>CARRY CAP</t>
  </si>
  <si>
    <t>REACTONS FROM:</t>
  </si>
  <si>
    <t>STAT</t>
  </si>
  <si>
    <t>100+</t>
  </si>
  <si>
    <t>12-19</t>
  </si>
  <si>
    <t>20-29</t>
  </si>
  <si>
    <t>30-39</t>
  </si>
  <si>
    <t>40-49</t>
  </si>
  <si>
    <t>50-59</t>
  </si>
  <si>
    <t>60-69</t>
  </si>
  <si>
    <t>70-79</t>
  </si>
  <si>
    <t>80-89</t>
  </si>
  <si>
    <t>90-99</t>
  </si>
  <si>
    <t>09-11</t>
  </si>
  <si>
    <t>Most Heroes</t>
  </si>
  <si>
    <t>Average Human</t>
  </si>
  <si>
    <t>Handicapped</t>
  </si>
  <si>
    <t>Superman</t>
  </si>
  <si>
    <t>Captain Marvel</t>
  </si>
  <si>
    <t>Wonder Woman</t>
  </si>
  <si>
    <t>Thing</t>
  </si>
  <si>
    <t>Colossus</t>
  </si>
  <si>
    <t>Spider-Man</t>
  </si>
  <si>
    <t>Aquaman</t>
  </si>
  <si>
    <t>Captain America</t>
  </si>
  <si>
    <t>Batman</t>
  </si>
  <si>
    <t>Wolverine</t>
  </si>
  <si>
    <t>Spider-man</t>
  </si>
  <si>
    <t>Daredevil</t>
  </si>
  <si>
    <t>Quicksilver</t>
  </si>
  <si>
    <t>Blue Beetle</t>
  </si>
  <si>
    <t>Mr. Fantastic</t>
  </si>
  <si>
    <t>Riddler</t>
  </si>
  <si>
    <t>Galactus</t>
  </si>
  <si>
    <t>Hal Jordan</t>
  </si>
  <si>
    <t>Alan Scott</t>
  </si>
  <si>
    <t>&lt; 09</t>
  </si>
  <si>
    <t>ENDURANCE:</t>
  </si>
  <si>
    <t>AGILITY:</t>
  </si>
  <si>
    <t>INTELLIGENCE:</t>
  </si>
  <si>
    <t>CHARISMA:</t>
  </si>
  <si>
    <t>DMG MOD:</t>
  </si>
  <si>
    <t>HIT POINTS:</t>
  </si>
  <si>
    <t>REACTIONS FROM: GOOD:</t>
  </si>
  <si>
    <t>EVIL:</t>
  </si>
  <si>
    <t>WEIGHT:</t>
  </si>
  <si>
    <t>BASIC HITS:</t>
  </si>
  <si>
    <t>AGL MOD:</t>
  </si>
  <si>
    <t>ACCURACY:</t>
  </si>
  <si>
    <t>HEALING RATE:</t>
  </si>
  <si>
    <t>MOVE RATES:</t>
  </si>
  <si>
    <t>DET. HIDDEN:</t>
  </si>
  <si>
    <t>DET. DANGER:</t>
  </si>
  <si>
    <t>INVENTING POINTS:</t>
  </si>
  <si>
    <t>INVENTING:</t>
  </si>
  <si>
    <t>EXPERIENCE:</t>
  </si>
  <si>
    <t>(SECURITY CLEARANCE=        )</t>
  </si>
  <si>
    <t>LEGAL STATUS:</t>
  </si>
  <si>
    <t>ORIGIN AND BACKGROUND:</t>
  </si>
  <si>
    <t>CARRYING CAPACITY:</t>
  </si>
  <si>
    <t>CASH: $</t>
  </si>
  <si>
    <t>OTHER INFORMATION:</t>
  </si>
  <si>
    <t>SIDE:</t>
  </si>
  <si>
    <t>LEVEL:</t>
  </si>
  <si>
    <t>POWER:</t>
  </si>
  <si>
    <t>BASIC HTH:</t>
  </si>
  <si>
    <t xml:space="preserve">                 CHARACTER RECORD SHEET</t>
  </si>
  <si>
    <t>STRENGTH:</t>
  </si>
  <si>
    <t>MALE</t>
  </si>
  <si>
    <t>FEMALE</t>
  </si>
  <si>
    <t>Hero Name</t>
  </si>
  <si>
    <t>Real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</si>
</sst>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ourier New"/>
      <family val="3"/>
    </font>
    <font>
      <sz val="10"/>
      <name val="Courier New"/>
      <family val="3"/>
    </font>
    <font>
      <sz val="11"/>
      <color indexed="8"/>
      <name val="Courier New"/>
      <family val="3"/>
    </font>
    <font>
      <sz val="8"/>
      <name val="Courier New"/>
      <family val="3"/>
    </font>
    <font>
      <b/>
      <outline/>
      <sz val="32"/>
      <color indexed="63"/>
      <name val="Courier New"/>
      <family val="3"/>
    </font>
    <font>
      <b/>
      <sz val="9"/>
      <name val="Courier New"/>
      <family val="3"/>
    </font>
    <font>
      <sz val="11"/>
      <name val="Courier New"/>
      <family val="3"/>
    </font>
    <font>
      <sz val="8"/>
      <color indexed="8"/>
      <name val="Courier New"/>
      <family val="3"/>
    </font>
    <font>
      <sz val="8"/>
      <color indexed="9"/>
      <name val="Courier New"/>
      <family val="3"/>
    </font>
    <font>
      <sz val="9.6"/>
      <color indexed="8"/>
      <name val="Courier New"/>
      <family val="3"/>
    </font>
    <font>
      <sz val="10"/>
      <name val="Helvetica"/>
      <family val="2"/>
    </font>
    <font>
      <sz val="9"/>
      <name val="Helvetica"/>
      <family val="2"/>
    </font>
    <font>
      <sz val="11"/>
      <color indexed="8"/>
      <name val="Helvetica"/>
      <family val="2"/>
    </font>
    <font>
      <sz val="8"/>
      <name val="Helvetica"/>
      <family val="2"/>
    </font>
    <font>
      <b/>
      <outline/>
      <sz val="32"/>
      <color indexed="63"/>
      <name val="Helvetica"/>
      <family val="2"/>
    </font>
    <font>
      <b/>
      <sz val="9"/>
      <name val="Helvetica"/>
      <family val="2"/>
    </font>
    <font>
      <sz val="8"/>
      <color indexed="8"/>
      <name val="Helvetica"/>
      <family val="2"/>
    </font>
    <font>
      <sz val="9.6"/>
      <color indexed="8"/>
      <name val="Helvetica"/>
      <family val="2"/>
    </font>
    <font>
      <sz val="11"/>
      <color theme="0"/>
      <name val="Calibri"/>
      <family val="2"/>
      <scheme val="minor"/>
    </font>
    <font>
      <sz val="8"/>
      <color theme="0"/>
      <name val="Courier New"/>
      <family val="3"/>
    </font>
    <font>
      <b/>
      <sz val="11"/>
      <color theme="0"/>
      <name val="Courier New"/>
      <family val="3"/>
    </font>
    <font>
      <sz val="11"/>
      <color theme="0"/>
      <name val="Courier New"/>
      <family val="3"/>
    </font>
    <font>
      <sz val="11"/>
      <color theme="1"/>
      <name val="Helvetica"/>
      <family val="2"/>
    </font>
    <font>
      <b/>
      <sz val="11"/>
      <color theme="0"/>
      <name val="Helvetica"/>
      <family val="2"/>
    </font>
    <font>
      <sz val="11"/>
      <color theme="0"/>
      <name val="Helvetica"/>
      <family val="2"/>
    </font>
    <font>
      <sz val="8"/>
      <color theme="1"/>
      <name val="Helvetica"/>
      <family val="2"/>
    </font>
    <font>
      <sz val="10"/>
      <color theme="1"/>
      <name val="Helvetica"/>
      <family val="2"/>
    </font>
    <font>
      <b/>
      <sz val="8"/>
      <color theme="1"/>
      <name val="Helvetica"/>
      <family val="2"/>
    </font>
    <font>
      <b/>
      <sz val="11"/>
      <color theme="1"/>
      <name val="Helvetica"/>
      <family val="2"/>
    </font>
    <font>
      <b/>
      <sz val="10"/>
      <color theme="1"/>
      <name val="Helvetica"/>
      <family val="2"/>
    </font>
    <font>
      <sz val="9"/>
      <color theme="1"/>
      <name val="Helvetica"/>
      <family val="2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1" applyFont="1" applyAlignment="1">
      <alignment vertical="top"/>
    </xf>
    <xf numFmtId="0" fontId="4" fillId="0" borderId="0" xfId="0" applyFont="1"/>
    <xf numFmtId="0" fontId="5" fillId="0" borderId="0" xfId="1" applyFont="1" applyAlignment="1">
      <alignment vertical="top"/>
    </xf>
    <xf numFmtId="0" fontId="6" fillId="0" borderId="0" xfId="1" applyFont="1" applyFill="1" applyBorder="1" applyAlignment="1">
      <alignment horizontal="center" vertical="top"/>
    </xf>
    <xf numFmtId="0" fontId="2" fillId="0" borderId="0" xfId="1" applyFont="1" applyAlignment="1">
      <alignment vertical="top"/>
    </xf>
    <xf numFmtId="0" fontId="7" fillId="0" borderId="0" xfId="1" applyFont="1" applyBorder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Alignment="1">
      <alignment horizontal="center" vertical="top"/>
    </xf>
    <xf numFmtId="0" fontId="4" fillId="0" borderId="0" xfId="0" applyFont="1" applyAlignment="1">
      <alignment vertical="top"/>
    </xf>
    <xf numFmtId="0" fontId="8" fillId="0" borderId="0" xfId="1" applyFont="1" applyAlignment="1">
      <alignment horizontal="center" vertical="top"/>
    </xf>
    <xf numFmtId="0" fontId="2" fillId="0" borderId="0" xfId="1" applyFont="1" applyBorder="1" applyAlignment="1">
      <alignment vertical="center"/>
    </xf>
    <xf numFmtId="0" fontId="5" fillId="0" borderId="0" xfId="1" applyFont="1" applyAlignment="1">
      <alignment horizontal="center" vertical="top"/>
    </xf>
    <xf numFmtId="1" fontId="5" fillId="0" borderId="0" xfId="1" applyNumberFormat="1" applyFont="1" applyAlignment="1">
      <alignment horizontal="center" vertical="top"/>
    </xf>
    <xf numFmtId="0" fontId="5" fillId="0" borderId="0" xfId="1" applyFont="1" applyBorder="1" applyAlignment="1">
      <alignment vertical="top"/>
    </xf>
    <xf numFmtId="0" fontId="5" fillId="0" borderId="5" xfId="1" applyFont="1" applyBorder="1" applyAlignment="1">
      <alignment vertical="top"/>
    </xf>
    <xf numFmtId="0" fontId="0" fillId="0" borderId="1" xfId="0" quotePrefix="1" applyBorder="1" applyAlignment="1">
      <alignment horizontal="center"/>
    </xf>
    <xf numFmtId="0" fontId="21" fillId="0" borderId="0" xfId="1" applyFont="1" applyFill="1" applyBorder="1" applyAlignment="1">
      <alignment vertical="top"/>
    </xf>
    <xf numFmtId="0" fontId="0" fillId="0" borderId="0" xfId="0" applyBorder="1"/>
    <xf numFmtId="0" fontId="0" fillId="0" borderId="3" xfId="0" applyBorder="1" applyAlignment="1">
      <alignment horizontal="center"/>
    </xf>
    <xf numFmtId="0" fontId="10" fillId="4" borderId="5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49" fontId="0" fillId="0" borderId="0" xfId="0" applyNumberFormat="1"/>
    <xf numFmtId="49" fontId="0" fillId="0" borderId="1" xfId="0" applyNumberFormat="1" applyBorder="1"/>
    <xf numFmtId="49" fontId="0" fillId="2" borderId="1" xfId="0" applyNumberFormat="1" applyFill="1" applyBorder="1"/>
    <xf numFmtId="49" fontId="20" fillId="3" borderId="1" xfId="0" applyNumberFormat="1" applyFont="1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0" fontId="12" fillId="0" borderId="0" xfId="1" applyFont="1" applyBorder="1" applyAlignment="1">
      <alignment vertical="top"/>
    </xf>
    <xf numFmtId="0" fontId="24" fillId="0" borderId="0" xfId="0" applyFont="1"/>
    <xf numFmtId="0" fontId="13" fillId="0" borderId="0" xfId="1" applyFont="1" applyBorder="1" applyAlignment="1">
      <alignment vertical="center"/>
    </xf>
    <xf numFmtId="0" fontId="1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5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4" fillId="0" borderId="0" xfId="0" applyFont="1" applyBorder="1" applyAlignment="1">
      <alignment vertical="center"/>
    </xf>
    <xf numFmtId="0" fontId="12" fillId="0" borderId="0" xfId="1" applyFont="1" applyAlignment="1">
      <alignment vertical="top"/>
    </xf>
    <xf numFmtId="3" fontId="27" fillId="0" borderId="0" xfId="1" applyNumberFormat="1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7" fillId="0" borderId="0" xfId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24" fillId="0" borderId="0" xfId="0" applyFont="1" applyBorder="1"/>
    <xf numFmtId="0" fontId="24" fillId="0" borderId="10" xfId="0" applyFont="1" applyBorder="1"/>
    <xf numFmtId="0" fontId="19" fillId="0" borderId="10" xfId="1" applyFont="1" applyBorder="1" applyAlignment="1">
      <alignment vertical="top"/>
    </xf>
    <xf numFmtId="0" fontId="19" fillId="0" borderId="0" xfId="1" applyFont="1" applyBorder="1" applyAlignment="1">
      <alignment vertical="top"/>
    </xf>
    <xf numFmtId="0" fontId="15" fillId="0" borderId="10" xfId="1" applyFont="1" applyBorder="1" applyAlignment="1">
      <alignment vertical="top"/>
    </xf>
    <xf numFmtId="0" fontId="15" fillId="0" borderId="0" xfId="1" applyFont="1" applyBorder="1" applyAlignment="1">
      <alignment vertical="top"/>
    </xf>
    <xf numFmtId="0" fontId="30" fillId="0" borderId="0" xfId="0" applyFont="1" applyAlignment="1">
      <alignment vertical="center"/>
    </xf>
    <xf numFmtId="0" fontId="24" fillId="0" borderId="0" xfId="0" applyFont="1" applyAlignment="1"/>
    <xf numFmtId="0" fontId="15" fillId="0" borderId="0" xfId="1" applyFont="1" applyBorder="1" applyAlignment="1"/>
    <xf numFmtId="0" fontId="15" fillId="0" borderId="0" xfId="1" applyFont="1" applyBorder="1" applyAlignment="1">
      <alignment horizontal="center"/>
    </xf>
    <xf numFmtId="0" fontId="15" fillId="0" borderId="10" xfId="1" applyFont="1" applyBorder="1" applyAlignment="1"/>
    <xf numFmtId="0" fontId="15" fillId="0" borderId="10" xfId="1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0" fontId="25" fillId="0" borderId="0" xfId="1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2" fillId="0" borderId="0" xfId="1" applyFont="1" applyBorder="1" applyAlignment="1"/>
    <xf numFmtId="0" fontId="13" fillId="0" borderId="0" xfId="1" applyFont="1" applyBorder="1" applyAlignment="1">
      <alignment horizontal="left"/>
    </xf>
    <xf numFmtId="0" fontId="16" fillId="0" borderId="0" xfId="1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13" fillId="0" borderId="0" xfId="1" applyFont="1" applyBorder="1" applyAlignment="1"/>
    <xf numFmtId="0" fontId="17" fillId="0" borderId="0" xfId="1" applyFont="1" applyBorder="1" applyAlignment="1"/>
    <xf numFmtId="0" fontId="15" fillId="0" borderId="0" xfId="1" applyFont="1" applyBorder="1" applyAlignment="1">
      <alignment horizontal="left"/>
    </xf>
    <xf numFmtId="0" fontId="14" fillId="0" borderId="0" xfId="0" applyFont="1" applyBorder="1" applyAlignment="1"/>
    <xf numFmtId="3" fontId="27" fillId="0" borderId="0" xfId="1" applyNumberFormat="1" applyFont="1" applyFill="1" applyBorder="1" applyAlignment="1">
      <alignment horizontal="left"/>
    </xf>
    <xf numFmtId="0" fontId="27" fillId="0" borderId="0" xfId="1" applyFont="1" applyFill="1" applyBorder="1" applyAlignment="1"/>
    <xf numFmtId="0" fontId="12" fillId="0" borderId="0" xfId="1" applyFont="1" applyAlignment="1"/>
    <xf numFmtId="0" fontId="19" fillId="0" borderId="0" xfId="1" applyFont="1" applyBorder="1" applyAlignment="1"/>
    <xf numFmtId="0" fontId="30" fillId="0" borderId="0" xfId="0" applyFont="1" applyAlignment="1"/>
    <xf numFmtId="0" fontId="29" fillId="0" borderId="0" xfId="1" applyFont="1" applyFill="1" applyBorder="1" applyAlignment="1">
      <alignment horizontal="left"/>
    </xf>
    <xf numFmtId="0" fontId="30" fillId="0" borderId="0" xfId="0" applyFont="1" applyAlignment="1">
      <alignment horizontal="left"/>
    </xf>
    <xf numFmtId="1" fontId="29" fillId="0" borderId="0" xfId="1" applyNumberFormat="1" applyFont="1" applyFill="1" applyBorder="1" applyAlignment="1">
      <alignment horizontal="left"/>
    </xf>
    <xf numFmtId="0" fontId="31" fillId="0" borderId="0" xfId="1" applyFont="1" applyFill="1" applyBorder="1" applyAlignment="1"/>
    <xf numFmtId="0" fontId="29" fillId="0" borderId="0" xfId="1" applyFont="1" applyFill="1" applyBorder="1" applyAlignment="1"/>
    <xf numFmtId="0" fontId="27" fillId="0" borderId="0" xfId="1" applyFont="1" applyFill="1" applyBorder="1" applyAlignment="1">
      <alignment horizontal="left"/>
    </xf>
    <xf numFmtId="0" fontId="28" fillId="0" borderId="0" xfId="1" applyFont="1" applyFill="1" applyBorder="1" applyAlignment="1">
      <alignment horizontal="left"/>
    </xf>
    <xf numFmtId="0" fontId="15" fillId="0" borderId="0" xfId="1" applyFont="1" applyAlignment="1"/>
    <xf numFmtId="0" fontId="24" fillId="0" borderId="0" xfId="0" applyFont="1" applyBorder="1" applyAlignment="1"/>
    <xf numFmtId="0" fontId="24" fillId="0" borderId="0" xfId="0" applyFont="1" applyFill="1" applyBorder="1" applyAlignment="1"/>
    <xf numFmtId="0" fontId="27" fillId="0" borderId="0" xfId="1" applyFont="1" applyFill="1" applyBorder="1" applyAlignment="1">
      <alignment horizontal="center"/>
    </xf>
    <xf numFmtId="0" fontId="30" fillId="0" borderId="0" xfId="0" applyFont="1" applyFill="1" applyBorder="1" applyAlignment="1"/>
    <xf numFmtId="0" fontId="0" fillId="0" borderId="1" xfId="0" applyBorder="1" applyAlignment="1">
      <alignment horizontal="center"/>
    </xf>
    <xf numFmtId="3" fontId="10" fillId="4" borderId="1" xfId="1" applyNumberFormat="1" applyFont="1" applyFill="1" applyBorder="1" applyAlignment="1">
      <alignment horizontal="center" vertical="top"/>
    </xf>
    <xf numFmtId="0" fontId="10" fillId="4" borderId="7" xfId="1" applyFont="1" applyFill="1" applyBorder="1" applyAlignment="1">
      <alignment horizontal="center" vertical="top"/>
    </xf>
    <xf numFmtId="0" fontId="10" fillId="4" borderId="8" xfId="1" applyFont="1" applyFill="1" applyBorder="1" applyAlignment="1">
      <alignment horizontal="center" vertical="top"/>
    </xf>
    <xf numFmtId="0" fontId="10" fillId="4" borderId="11" xfId="1" applyFont="1" applyFill="1" applyBorder="1" applyAlignment="1">
      <alignment horizontal="center" vertical="top"/>
    </xf>
    <xf numFmtId="0" fontId="10" fillId="4" borderId="9" xfId="1" applyFont="1" applyFill="1" applyBorder="1" applyAlignment="1">
      <alignment horizontal="center" vertical="top"/>
    </xf>
    <xf numFmtId="0" fontId="10" fillId="4" borderId="10" xfId="1" applyFont="1" applyFill="1" applyBorder="1" applyAlignment="1">
      <alignment horizontal="center" vertical="top"/>
    </xf>
    <xf numFmtId="0" fontId="10" fillId="4" borderId="12" xfId="1" applyFont="1" applyFill="1" applyBorder="1" applyAlignment="1">
      <alignment horizontal="center" vertical="top"/>
    </xf>
    <xf numFmtId="3" fontId="10" fillId="4" borderId="7" xfId="1" applyNumberFormat="1" applyFont="1" applyFill="1" applyBorder="1" applyAlignment="1">
      <alignment horizontal="center" vertical="top"/>
    </xf>
    <xf numFmtId="3" fontId="10" fillId="4" borderId="8" xfId="1" applyNumberFormat="1" applyFont="1" applyFill="1" applyBorder="1" applyAlignment="1">
      <alignment horizontal="center" vertical="top"/>
    </xf>
    <xf numFmtId="3" fontId="10" fillId="4" borderId="11" xfId="1" applyNumberFormat="1" applyFont="1" applyFill="1" applyBorder="1" applyAlignment="1">
      <alignment horizontal="center" vertical="top"/>
    </xf>
    <xf numFmtId="3" fontId="10" fillId="4" borderId="9" xfId="1" applyNumberFormat="1" applyFont="1" applyFill="1" applyBorder="1" applyAlignment="1">
      <alignment horizontal="center" vertical="top"/>
    </xf>
    <xf numFmtId="3" fontId="10" fillId="4" borderId="10" xfId="1" applyNumberFormat="1" applyFont="1" applyFill="1" applyBorder="1" applyAlignment="1">
      <alignment horizontal="center" vertical="top"/>
    </xf>
    <xf numFmtId="3" fontId="10" fillId="4" borderId="12" xfId="1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2" fillId="0" borderId="7" xfId="1" applyFont="1" applyBorder="1" applyAlignment="1">
      <alignment horizontal="left" vertical="top"/>
    </xf>
    <xf numFmtId="0" fontId="2" fillId="0" borderId="8" xfId="1" applyFont="1" applyBorder="1" applyAlignment="1">
      <alignment horizontal="left" vertical="top"/>
    </xf>
    <xf numFmtId="0" fontId="2" fillId="0" borderId="11" xfId="1" applyFont="1" applyBorder="1" applyAlignment="1">
      <alignment horizontal="left" vertical="top"/>
    </xf>
    <xf numFmtId="0" fontId="2" fillId="0" borderId="9" xfId="1" applyFont="1" applyBorder="1" applyAlignment="1">
      <alignment horizontal="left" vertical="top"/>
    </xf>
    <xf numFmtId="0" fontId="2" fillId="0" borderId="10" xfId="1" applyFont="1" applyBorder="1" applyAlignment="1">
      <alignment horizontal="left" vertical="top"/>
    </xf>
    <xf numFmtId="0" fontId="2" fillId="0" borderId="12" xfId="1" applyFont="1" applyBorder="1" applyAlignment="1">
      <alignment horizontal="left" vertical="top"/>
    </xf>
    <xf numFmtId="0" fontId="10" fillId="4" borderId="13" xfId="1" applyFont="1" applyFill="1" applyBorder="1" applyAlignment="1">
      <alignment horizontal="center" vertical="top"/>
    </xf>
    <xf numFmtId="0" fontId="10" fillId="4" borderId="5" xfId="1" applyFont="1" applyFill="1" applyBorder="1" applyAlignment="1">
      <alignment horizontal="center" vertical="top"/>
    </xf>
    <xf numFmtId="0" fontId="10" fillId="4" borderId="14" xfId="1" applyFont="1" applyFill="1" applyBorder="1" applyAlignment="1">
      <alignment horizontal="center" vertical="top"/>
    </xf>
    <xf numFmtId="0" fontId="10" fillId="4" borderId="6" xfId="1" applyFont="1" applyFill="1" applyBorder="1" applyAlignment="1">
      <alignment horizontal="center" vertical="top"/>
    </xf>
    <xf numFmtId="0" fontId="10" fillId="4" borderId="1" xfId="1" applyNumberFormat="1" applyFont="1" applyFill="1" applyBorder="1" applyAlignment="1">
      <alignment horizontal="center" vertical="top"/>
    </xf>
    <xf numFmtId="165" fontId="10" fillId="4" borderId="1" xfId="1" applyNumberFormat="1" applyFont="1" applyFill="1" applyBorder="1" applyAlignment="1">
      <alignment horizontal="center" vertical="top"/>
    </xf>
    <xf numFmtId="1" fontId="10" fillId="4" borderId="1" xfId="1" applyNumberFormat="1" applyFont="1" applyFill="1" applyBorder="1" applyAlignment="1">
      <alignment horizontal="center" vertical="top"/>
    </xf>
    <xf numFmtId="1" fontId="10" fillId="4" borderId="15" xfId="1" applyNumberFormat="1" applyFont="1" applyFill="1" applyBorder="1" applyAlignment="1">
      <alignment horizontal="center" vertical="top"/>
    </xf>
    <xf numFmtId="0" fontId="10" fillId="4" borderId="15" xfId="1" applyNumberFormat="1" applyFont="1" applyFill="1" applyBorder="1" applyAlignment="1">
      <alignment horizontal="center" vertical="top"/>
    </xf>
    <xf numFmtId="0" fontId="21" fillId="6" borderId="7" xfId="1" applyFont="1" applyFill="1" applyBorder="1" applyAlignment="1">
      <alignment horizontal="center" vertical="top"/>
    </xf>
    <xf numFmtId="0" fontId="21" fillId="6" borderId="8" xfId="1" applyFont="1" applyFill="1" applyBorder="1" applyAlignment="1">
      <alignment horizontal="center" vertical="top"/>
    </xf>
    <xf numFmtId="0" fontId="21" fillId="6" borderId="9" xfId="1" applyFont="1" applyFill="1" applyBorder="1" applyAlignment="1">
      <alignment horizontal="center" vertical="top"/>
    </xf>
    <xf numFmtId="0" fontId="21" fillId="6" borderId="10" xfId="1" applyFont="1" applyFill="1" applyBorder="1" applyAlignment="1">
      <alignment horizontal="center" vertical="top"/>
    </xf>
    <xf numFmtId="0" fontId="21" fillId="6" borderId="1" xfId="1" applyFont="1" applyFill="1" applyBorder="1" applyAlignment="1">
      <alignment horizontal="center" vertical="top"/>
    </xf>
    <xf numFmtId="0" fontId="5" fillId="0" borderId="13" xfId="1" applyFont="1" applyBorder="1" applyAlignment="1">
      <alignment horizontal="center" vertical="top"/>
    </xf>
    <xf numFmtId="0" fontId="5" fillId="0" borderId="5" xfId="1" applyFont="1" applyBorder="1" applyAlignment="1">
      <alignment horizontal="center" vertical="top"/>
    </xf>
    <xf numFmtId="0" fontId="5" fillId="0" borderId="14" xfId="1" applyFont="1" applyBorder="1" applyAlignment="1">
      <alignment horizontal="center" vertical="top"/>
    </xf>
    <xf numFmtId="0" fontId="5" fillId="0" borderId="6" xfId="1" applyFont="1" applyBorder="1" applyAlignment="1">
      <alignment horizontal="center" vertical="top"/>
    </xf>
    <xf numFmtId="3" fontId="5" fillId="0" borderId="1" xfId="1" applyNumberFormat="1" applyFont="1" applyBorder="1" applyAlignment="1">
      <alignment horizontal="center" vertical="top"/>
    </xf>
    <xf numFmtId="1" fontId="21" fillId="6" borderId="1" xfId="1" applyNumberFormat="1" applyFont="1" applyFill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10" fillId="4" borderId="15" xfId="1" applyFont="1" applyFill="1" applyBorder="1" applyAlignment="1">
      <alignment vertical="top"/>
    </xf>
    <xf numFmtId="0" fontId="5" fillId="0" borderId="0" xfId="1" applyFont="1" applyBorder="1" applyAlignment="1">
      <alignment horizontal="left" vertical="top"/>
    </xf>
    <xf numFmtId="0" fontId="10" fillId="4" borderId="15" xfId="1" applyFont="1" applyFill="1" applyBorder="1" applyAlignment="1">
      <alignment horizontal="center" vertical="top"/>
    </xf>
    <xf numFmtId="0" fontId="10" fillId="4" borderId="1" xfId="1" applyFont="1" applyFill="1" applyBorder="1" applyAlignment="1">
      <alignment horizontal="left" vertical="top"/>
    </xf>
    <xf numFmtId="1" fontId="5" fillId="0" borderId="1" xfId="1" applyNumberFormat="1" applyFont="1" applyBorder="1" applyAlignment="1">
      <alignment horizontal="center" vertical="top"/>
    </xf>
    <xf numFmtId="4" fontId="10" fillId="4" borderId="1" xfId="1" applyNumberFormat="1" applyFont="1" applyFill="1" applyBorder="1" applyAlignment="1">
      <alignment horizontal="center" vertical="top"/>
    </xf>
    <xf numFmtId="164" fontId="10" fillId="4" borderId="13" xfId="1" applyNumberFormat="1" applyFont="1" applyFill="1" applyBorder="1" applyAlignment="1">
      <alignment horizontal="center" vertical="top"/>
    </xf>
    <xf numFmtId="164" fontId="10" fillId="4" borderId="5" xfId="1" applyNumberFormat="1" applyFont="1" applyFill="1" applyBorder="1" applyAlignment="1">
      <alignment horizontal="center" vertical="top"/>
    </xf>
    <xf numFmtId="164" fontId="10" fillId="4" borderId="16" xfId="1" applyNumberFormat="1" applyFont="1" applyFill="1" applyBorder="1" applyAlignment="1">
      <alignment horizontal="center" vertical="top"/>
    </xf>
    <xf numFmtId="164" fontId="10" fillId="4" borderId="14" xfId="1" applyNumberFormat="1" applyFont="1" applyFill="1" applyBorder="1" applyAlignment="1">
      <alignment horizontal="center" vertical="top"/>
    </xf>
    <xf numFmtId="164" fontId="10" fillId="4" borderId="6" xfId="1" applyNumberFormat="1" applyFont="1" applyFill="1" applyBorder="1" applyAlignment="1">
      <alignment horizontal="center" vertical="top"/>
    </xf>
    <xf numFmtId="164" fontId="10" fillId="4" borderId="17" xfId="1" applyNumberFormat="1" applyFont="1" applyFill="1" applyBorder="1" applyAlignment="1">
      <alignment horizontal="center" vertical="top"/>
    </xf>
    <xf numFmtId="0" fontId="2" fillId="0" borderId="5" xfId="1" applyFont="1" applyBorder="1" applyAlignment="1">
      <alignment horizontal="center" vertical="top"/>
    </xf>
    <xf numFmtId="0" fontId="2" fillId="0" borderId="1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/>
    </xf>
    <xf numFmtId="0" fontId="2" fillId="0" borderId="17" xfId="1" applyFont="1" applyBorder="1" applyAlignment="1">
      <alignment horizontal="center" vertical="top"/>
    </xf>
    <xf numFmtId="0" fontId="2" fillId="0" borderId="7" xfId="1" applyFont="1" applyFill="1" applyBorder="1" applyAlignment="1">
      <alignment horizontal="center" vertical="top"/>
    </xf>
    <xf numFmtId="0" fontId="2" fillId="0" borderId="8" xfId="1" applyFont="1" applyFill="1" applyBorder="1" applyAlignment="1">
      <alignment horizontal="center" vertical="top"/>
    </xf>
    <xf numFmtId="0" fontId="2" fillId="0" borderId="9" xfId="1" applyFont="1" applyFill="1" applyBorder="1" applyAlignment="1">
      <alignment horizontal="center" vertical="top"/>
    </xf>
    <xf numFmtId="0" fontId="2" fillId="0" borderId="10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/>
    </xf>
    <xf numFmtId="0" fontId="11" fillId="0" borderId="1" xfId="1" applyFont="1" applyBorder="1" applyAlignment="1">
      <alignment horizontal="center" vertical="top"/>
    </xf>
    <xf numFmtId="0" fontId="9" fillId="0" borderId="10" xfId="0" applyFont="1" applyBorder="1" applyAlignment="1">
      <alignment horizontal="left"/>
    </xf>
    <xf numFmtId="0" fontId="5" fillId="0" borderId="15" xfId="1" applyFont="1" applyBorder="1" applyAlignment="1">
      <alignment vertical="top"/>
    </xf>
    <xf numFmtId="0" fontId="5" fillId="0" borderId="6" xfId="1" applyFont="1" applyBorder="1" applyAlignment="1">
      <alignment vertical="top"/>
    </xf>
    <xf numFmtId="0" fontId="10" fillId="4" borderId="7" xfId="1" applyFont="1" applyFill="1" applyBorder="1" applyAlignment="1">
      <alignment horizontal="left" vertical="top"/>
    </xf>
    <xf numFmtId="0" fontId="10" fillId="4" borderId="8" xfId="1" applyFont="1" applyFill="1" applyBorder="1" applyAlignment="1">
      <alignment horizontal="left" vertical="top"/>
    </xf>
    <xf numFmtId="0" fontId="10" fillId="4" borderId="11" xfId="1" applyFont="1" applyFill="1" applyBorder="1" applyAlignment="1">
      <alignment horizontal="left" vertical="top"/>
    </xf>
    <xf numFmtId="0" fontId="10" fillId="4" borderId="9" xfId="1" applyFont="1" applyFill="1" applyBorder="1" applyAlignment="1">
      <alignment horizontal="left" vertical="top"/>
    </xf>
    <xf numFmtId="0" fontId="10" fillId="4" borderId="10" xfId="1" applyFont="1" applyFill="1" applyBorder="1" applyAlignment="1">
      <alignment horizontal="left" vertical="top"/>
    </xf>
    <xf numFmtId="0" fontId="10" fillId="4" borderId="12" xfId="1" applyFont="1" applyFill="1" applyBorder="1" applyAlignment="1">
      <alignment horizontal="left" vertical="top"/>
    </xf>
    <xf numFmtId="0" fontId="5" fillId="0" borderId="6" xfId="1" applyFont="1" applyBorder="1" applyAlignment="1">
      <alignment horizontal="left" vertical="top"/>
    </xf>
    <xf numFmtId="0" fontId="5" fillId="0" borderId="0" xfId="1" applyFont="1" applyBorder="1" applyAlignment="1">
      <alignment horizontal="center" vertical="top"/>
    </xf>
    <xf numFmtId="0" fontId="5" fillId="0" borderId="0" xfId="1" applyFont="1" applyBorder="1" applyAlignment="1">
      <alignment horizontal="right" vertical="top"/>
    </xf>
    <xf numFmtId="0" fontId="5" fillId="0" borderId="0" xfId="1" applyFont="1" applyBorder="1" applyAlignment="1">
      <alignment vertical="top"/>
    </xf>
    <xf numFmtId="0" fontId="5" fillId="0" borderId="18" xfId="1" applyFont="1" applyBorder="1" applyAlignment="1">
      <alignment vertical="top"/>
    </xf>
    <xf numFmtId="0" fontId="2" fillId="0" borderId="15" xfId="1" applyFont="1" applyBorder="1" applyAlignment="1">
      <alignment vertical="top"/>
    </xf>
    <xf numFmtId="0" fontId="2" fillId="0" borderId="15" xfId="1" applyFont="1" applyBorder="1" applyAlignment="1">
      <alignment horizontal="center" vertical="top"/>
    </xf>
    <xf numFmtId="0" fontId="2" fillId="0" borderId="1" xfId="1" applyFont="1" applyBorder="1" applyAlignment="1">
      <alignment vertical="top"/>
    </xf>
    <xf numFmtId="0" fontId="3" fillId="0" borderId="19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22" fillId="0" borderId="0" xfId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" fillId="0" borderId="20" xfId="1" applyFont="1" applyBorder="1" applyAlignment="1">
      <alignment horizontal="left" vertical="top"/>
    </xf>
    <xf numFmtId="0" fontId="2" fillId="0" borderId="0" xfId="1" applyFont="1" applyBorder="1" applyAlignment="1">
      <alignment horizontal="left" vertical="top"/>
    </xf>
    <xf numFmtId="0" fontId="2" fillId="0" borderId="13" xfId="1" applyFont="1" applyBorder="1" applyAlignment="1">
      <alignment horizontal="center" vertical="top"/>
    </xf>
    <xf numFmtId="0" fontId="2" fillId="0" borderId="14" xfId="1" applyFont="1" applyBorder="1" applyAlignment="1">
      <alignment horizontal="center" vertical="top"/>
    </xf>
    <xf numFmtId="3" fontId="21" fillId="6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32" fillId="0" borderId="0" xfId="1" applyFont="1" applyFill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5" fillId="0" borderId="10" xfId="1" applyFont="1" applyBorder="1" applyAlignment="1">
      <alignment horizontal="center"/>
    </xf>
    <xf numFmtId="1" fontId="29" fillId="0" borderId="0" xfId="1" applyNumberFormat="1" applyFont="1" applyFill="1" applyBorder="1" applyAlignment="1">
      <alignment horizontal="left"/>
    </xf>
    <xf numFmtId="1" fontId="27" fillId="0" borderId="0" xfId="1" applyNumberFormat="1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27" fillId="0" borderId="0" xfId="1" applyFont="1" applyFill="1" applyBorder="1" applyAlignment="1">
      <alignment horizontal="right"/>
    </xf>
    <xf numFmtId="0" fontId="27" fillId="0" borderId="0" xfId="1" applyNumberFormat="1" applyFont="1" applyFill="1" applyBorder="1" applyAlignment="1">
      <alignment horizontal="left"/>
    </xf>
    <xf numFmtId="3" fontId="27" fillId="0" borderId="0" xfId="1" applyNumberFormat="1" applyFont="1" applyFill="1" applyBorder="1" applyAlignment="1">
      <alignment horizontal="left"/>
    </xf>
    <xf numFmtId="0" fontId="29" fillId="0" borderId="0" xfId="1" applyFont="1" applyFill="1" applyBorder="1" applyAlignment="1">
      <alignment horizontal="right"/>
    </xf>
    <xf numFmtId="0" fontId="29" fillId="0" borderId="0" xfId="1" applyFont="1" applyFill="1" applyBorder="1" applyAlignment="1">
      <alignment horizontal="left"/>
    </xf>
    <xf numFmtId="0" fontId="15" fillId="0" borderId="0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27" fillId="0" borderId="0" xfId="1" applyFont="1" applyFill="1" applyBorder="1" applyAlignment="1">
      <alignment horizontal="center"/>
    </xf>
    <xf numFmtId="0" fontId="12" fillId="0" borderId="0" xfId="1" applyFont="1" applyBorder="1" applyAlignment="1">
      <alignment horizontal="center" vertical="top"/>
    </xf>
    <xf numFmtId="164" fontId="27" fillId="0" borderId="0" xfId="1" applyNumberFormat="1" applyFont="1" applyFill="1" applyBorder="1" applyAlignment="1">
      <alignment horizontal="left"/>
    </xf>
    <xf numFmtId="0" fontId="29" fillId="0" borderId="0" xfId="1" applyNumberFormat="1" applyFont="1" applyFill="1" applyBorder="1" applyAlignment="1">
      <alignment horizontal="left"/>
    </xf>
    <xf numFmtId="165" fontId="27" fillId="0" borderId="0" xfId="1" applyNumberFormat="1" applyFont="1" applyFill="1" applyBorder="1" applyAlignment="1">
      <alignment horizontal="left"/>
    </xf>
    <xf numFmtId="0" fontId="27" fillId="0" borderId="0" xfId="1" applyFont="1" applyFill="1" applyBorder="1" applyAlignment="1">
      <alignment horizontal="left"/>
    </xf>
    <xf numFmtId="3" fontId="29" fillId="0" borderId="0" xfId="1" applyNumberFormat="1" applyFont="1" applyFill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3" fillId="0" borderId="0" xfId="1" applyFont="1" applyBorder="1" applyAlignment="1">
      <alignment horizontal="center"/>
    </xf>
    <xf numFmtId="0" fontId="13" fillId="0" borderId="0" xfId="1" applyFont="1" applyBorder="1" applyAlignment="1">
      <alignment horizontal="left"/>
    </xf>
    <xf numFmtId="0" fontId="29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left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/>
    <xf numFmtId="0" fontId="12" fillId="0" borderId="0" xfId="1" applyFont="1" applyBorder="1" applyAlignment="1"/>
    <xf numFmtId="0" fontId="24" fillId="0" borderId="0" xfId="0" applyFont="1" applyAlignment="1"/>
  </cellXfs>
  <cellStyles count="2">
    <cellStyle name="Normal" xfId="0" builtinId="0"/>
    <cellStyle name="Normal 2" xfId="1"/>
  </cellStyles>
  <dxfs count="2">
    <dxf>
      <font>
        <color theme="0"/>
      </font>
    </dxf>
    <dxf>
      <font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9525</xdr:colOff>
      <xdr:row>0</xdr:row>
      <xdr:rowOff>47625</xdr:rowOff>
    </xdr:from>
    <xdr:to>
      <xdr:col>66</xdr:col>
      <xdr:colOff>57150</xdr:colOff>
      <xdr:row>9</xdr:row>
      <xdr:rowOff>57150</xdr:rowOff>
    </xdr:to>
    <xdr:pic>
      <xdr:nvPicPr>
        <xdr:cNvPr id="1029" name="Picture 1" descr="V&amp;V.bmp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rcRect l="3210" r="2753"/>
        <a:stretch>
          <a:fillRect/>
        </a:stretch>
      </xdr:blipFill>
      <xdr:spPr bwMode="auto">
        <a:xfrm>
          <a:off x="4391025" y="47625"/>
          <a:ext cx="19526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142"/>
  <sheetViews>
    <sheetView tabSelected="1" workbookViewId="0">
      <selection activeCell="Q62" sqref="Q62:W63"/>
    </sheetView>
  </sheetViews>
  <sheetFormatPr defaultRowHeight="15" x14ac:dyDescent="0.25"/>
  <cols>
    <col min="1" max="67" width="1.42578125" customWidth="1"/>
  </cols>
  <sheetData>
    <row r="1" spans="1:67" ht="6" customHeight="1" x14ac:dyDescent="0.25">
      <c r="A1" s="177" t="s">
        <v>29</v>
      </c>
      <c r="B1" s="177"/>
      <c r="C1" s="177"/>
      <c r="D1" s="177"/>
      <c r="E1" s="177"/>
      <c r="F1" s="177"/>
      <c r="G1" s="177"/>
      <c r="H1" s="177"/>
      <c r="I1" s="177"/>
      <c r="J1" s="177"/>
      <c r="K1" s="178" t="s">
        <v>153</v>
      </c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3"/>
      <c r="BD1" s="13"/>
      <c r="BE1" s="180" t="s">
        <v>30</v>
      </c>
      <c r="BF1" s="181"/>
      <c r="BG1" s="181"/>
      <c r="BH1" s="181"/>
      <c r="BI1" s="181"/>
      <c r="BJ1" s="14"/>
      <c r="BK1" s="14"/>
      <c r="BL1" s="14"/>
      <c r="BM1" s="14"/>
      <c r="BN1" s="14"/>
      <c r="BO1" s="14"/>
    </row>
    <row r="2" spans="1:67" ht="6" customHeight="1" x14ac:dyDescent="0.25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8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3"/>
      <c r="BD2" s="13"/>
      <c r="BE2" s="181"/>
      <c r="BF2" s="181"/>
      <c r="BG2" s="181"/>
      <c r="BH2" s="181"/>
      <c r="BI2" s="181"/>
      <c r="BJ2" s="14"/>
      <c r="BK2" s="14"/>
      <c r="BL2" s="14"/>
      <c r="BM2" s="14"/>
      <c r="BN2" s="14"/>
      <c r="BO2" s="14"/>
    </row>
    <row r="3" spans="1:67" ht="6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</row>
    <row r="4" spans="1:67" ht="6" customHeight="1" x14ac:dyDescent="0.25">
      <c r="A4" s="175" t="s">
        <v>31</v>
      </c>
      <c r="B4" s="175"/>
      <c r="C4" s="175"/>
      <c r="D4" s="175"/>
      <c r="E4" s="175"/>
      <c r="F4" s="175"/>
      <c r="G4" s="175"/>
      <c r="H4" s="175"/>
      <c r="I4" s="175"/>
      <c r="J4" s="175"/>
      <c r="K4" s="182" t="s">
        <v>154</v>
      </c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6"/>
      <c r="BD4" s="111" t="s">
        <v>32</v>
      </c>
      <c r="BE4" s="111"/>
      <c r="BF4" s="111"/>
      <c r="BG4" s="111"/>
      <c r="BH4" s="151" t="s">
        <v>33</v>
      </c>
      <c r="BI4" s="151"/>
      <c r="BJ4" s="151"/>
      <c r="BK4" s="151"/>
      <c r="BL4" s="151"/>
      <c r="BM4" s="151"/>
      <c r="BN4" s="152"/>
      <c r="BO4" s="14"/>
    </row>
    <row r="5" spans="1:67" ht="6" customHeight="1" x14ac:dyDescent="0.25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82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3"/>
      <c r="BD5" s="111"/>
      <c r="BE5" s="111"/>
      <c r="BF5" s="111"/>
      <c r="BG5" s="111"/>
      <c r="BH5" s="153"/>
      <c r="BI5" s="153"/>
      <c r="BJ5" s="153"/>
      <c r="BK5" s="153"/>
      <c r="BL5" s="153"/>
      <c r="BM5" s="153"/>
      <c r="BN5" s="154"/>
      <c r="BO5" s="14"/>
    </row>
    <row r="6" spans="1:67" ht="6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7"/>
      <c r="AK6" s="17"/>
      <c r="AL6" s="17"/>
      <c r="AM6" s="17"/>
      <c r="AN6" s="17"/>
      <c r="AO6" s="17"/>
      <c r="AP6" s="17"/>
      <c r="AQ6" s="17"/>
      <c r="AR6" s="17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5"/>
      <c r="BM6" s="15"/>
      <c r="BN6" s="13"/>
      <c r="BO6" s="14"/>
    </row>
    <row r="7" spans="1:67" ht="6" customHeight="1" x14ac:dyDescent="0.25">
      <c r="A7" s="175" t="s">
        <v>34</v>
      </c>
      <c r="B7" s="175"/>
      <c r="C7" s="175"/>
      <c r="D7" s="175"/>
      <c r="E7" s="175"/>
      <c r="F7" s="175"/>
      <c r="G7" s="175"/>
      <c r="H7" s="176" t="s">
        <v>35</v>
      </c>
      <c r="I7" s="176"/>
      <c r="J7" s="176"/>
      <c r="K7" s="176"/>
      <c r="L7" s="14"/>
      <c r="M7" s="14"/>
      <c r="N7" s="14"/>
      <c r="O7" s="14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14"/>
      <c r="AJ7" s="127" t="s">
        <v>36</v>
      </c>
      <c r="AK7" s="128"/>
      <c r="AL7" s="128"/>
      <c r="AM7" s="128"/>
      <c r="AN7" s="128"/>
      <c r="AO7" s="128"/>
      <c r="AP7" s="128"/>
      <c r="AQ7" s="128"/>
      <c r="AR7" s="186">
        <f>(W47+Y56)*(BH7*2)</f>
        <v>98</v>
      </c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3"/>
      <c r="BD7" s="184" t="s">
        <v>37</v>
      </c>
      <c r="BE7" s="151"/>
      <c r="BF7" s="151"/>
      <c r="BG7" s="151"/>
      <c r="BH7" s="111">
        <v>1</v>
      </c>
      <c r="BI7" s="111"/>
      <c r="BJ7" s="111"/>
      <c r="BK7" s="111"/>
      <c r="BL7" s="111"/>
      <c r="BM7" s="111"/>
      <c r="BN7" s="111"/>
      <c r="BO7" s="14"/>
    </row>
    <row r="8" spans="1:67" ht="6" customHeight="1" x14ac:dyDescent="0.25">
      <c r="A8" s="175"/>
      <c r="B8" s="175"/>
      <c r="C8" s="175"/>
      <c r="D8" s="175"/>
      <c r="E8" s="175"/>
      <c r="F8" s="175"/>
      <c r="G8" s="175"/>
      <c r="H8" s="176"/>
      <c r="I8" s="176"/>
      <c r="J8" s="176"/>
      <c r="K8" s="176"/>
      <c r="L8" s="14"/>
      <c r="M8" s="14"/>
      <c r="N8" s="14"/>
      <c r="O8" s="14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14"/>
      <c r="AJ8" s="129"/>
      <c r="AK8" s="130"/>
      <c r="AL8" s="130"/>
      <c r="AM8" s="130"/>
      <c r="AN8" s="130"/>
      <c r="AO8" s="130"/>
      <c r="AP8" s="130"/>
      <c r="AQ8" s="130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3"/>
      <c r="BD8" s="185"/>
      <c r="BE8" s="153"/>
      <c r="BF8" s="153"/>
      <c r="BG8" s="153"/>
      <c r="BH8" s="111"/>
      <c r="BI8" s="111"/>
      <c r="BJ8" s="111"/>
      <c r="BK8" s="111"/>
      <c r="BL8" s="111"/>
      <c r="BM8" s="111"/>
      <c r="BN8" s="111"/>
      <c r="BO8" s="14"/>
    </row>
    <row r="9" spans="1:67" ht="6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9"/>
      <c r="U9" s="17"/>
      <c r="V9" s="17"/>
      <c r="W9" s="17"/>
      <c r="X9" s="17"/>
      <c r="Y9" s="17"/>
      <c r="Z9" s="17"/>
      <c r="AA9" s="17"/>
      <c r="AB9" s="20"/>
      <c r="AC9" s="20"/>
      <c r="AD9" s="20"/>
      <c r="AE9" s="20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5"/>
      <c r="AT9" s="15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</row>
    <row r="10" spans="1:67" ht="6" customHeight="1" x14ac:dyDescent="0.25">
      <c r="A10" s="112" t="s">
        <v>38</v>
      </c>
      <c r="B10" s="113"/>
      <c r="C10" s="113"/>
      <c r="D10" s="114"/>
      <c r="E10" s="111">
        <v>24</v>
      </c>
      <c r="F10" s="111"/>
      <c r="G10" s="111"/>
      <c r="H10" s="111"/>
      <c r="I10" s="111"/>
      <c r="J10" s="111"/>
      <c r="K10" s="111"/>
      <c r="L10" s="17"/>
      <c r="M10" s="14"/>
      <c r="N10" s="14"/>
      <c r="O10" s="14"/>
      <c r="P10" s="14"/>
      <c r="Q10" s="14"/>
      <c r="R10" s="17"/>
      <c r="S10" s="17"/>
      <c r="T10" s="19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7"/>
      <c r="AG10" s="17"/>
      <c r="AH10" s="17"/>
      <c r="AI10" s="17"/>
      <c r="AJ10" s="155" t="s">
        <v>39</v>
      </c>
      <c r="AK10" s="156"/>
      <c r="AL10" s="156"/>
      <c r="AM10" s="156"/>
      <c r="AN10" s="156"/>
      <c r="AO10" s="156"/>
      <c r="AP10" s="156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4"/>
    </row>
    <row r="11" spans="1:67" ht="6" customHeight="1" x14ac:dyDescent="0.25">
      <c r="A11" s="115"/>
      <c r="B11" s="116"/>
      <c r="C11" s="116"/>
      <c r="D11" s="117"/>
      <c r="E11" s="111"/>
      <c r="F11" s="111"/>
      <c r="G11" s="111"/>
      <c r="H11" s="111"/>
      <c r="I11" s="111"/>
      <c r="J11" s="111"/>
      <c r="K11" s="111"/>
      <c r="L11" s="17"/>
      <c r="M11" s="14"/>
      <c r="N11" s="14"/>
      <c r="O11" s="14"/>
      <c r="P11" s="14"/>
      <c r="Q11" s="14"/>
      <c r="R11" s="14"/>
      <c r="S11" s="14"/>
      <c r="T11" s="17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7"/>
      <c r="AG11" s="17"/>
      <c r="AH11" s="17"/>
      <c r="AI11" s="17"/>
      <c r="AJ11" s="157"/>
      <c r="AK11" s="158"/>
      <c r="AL11" s="158"/>
      <c r="AM11" s="158"/>
      <c r="AN11" s="158"/>
      <c r="AO11" s="158"/>
      <c r="AP11" s="158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4"/>
    </row>
    <row r="12" spans="1:67" ht="6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4"/>
      <c r="P12" s="14"/>
      <c r="Q12" s="14"/>
      <c r="R12" s="14"/>
      <c r="S12" s="14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4"/>
      <c r="AR12" s="14"/>
      <c r="AS12" s="14"/>
      <c r="AT12" s="14"/>
      <c r="AU12" s="14"/>
      <c r="AV12" s="14"/>
      <c r="AW12" s="14"/>
      <c r="AX12" s="13"/>
      <c r="AY12" s="21"/>
      <c r="AZ12" s="21"/>
      <c r="BA12" s="21"/>
      <c r="BB12" s="21"/>
      <c r="BC12" s="22"/>
      <c r="BD12" s="22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</row>
    <row r="13" spans="1:67" ht="6" customHeight="1" x14ac:dyDescent="0.25">
      <c r="A13" s="112" t="s">
        <v>40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4"/>
      <c r="L13" s="19"/>
      <c r="M13" s="19"/>
      <c r="N13" s="19"/>
      <c r="O13" s="19"/>
      <c r="AI13" s="23"/>
      <c r="AJ13" s="23"/>
      <c r="AK13" s="23"/>
      <c r="AL13" s="23"/>
      <c r="AM13" s="23"/>
      <c r="AN13" s="23"/>
      <c r="AO13" s="23"/>
      <c r="AP13" s="23"/>
      <c r="AQ13" s="14"/>
      <c r="AR13" s="14"/>
      <c r="AS13" s="14"/>
      <c r="AT13" s="14"/>
      <c r="AU13" s="14"/>
      <c r="AV13" s="14"/>
      <c r="AW13" s="14"/>
      <c r="AX13" s="13"/>
      <c r="AY13" s="13"/>
      <c r="AZ13" s="13"/>
      <c r="BA13" s="13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</row>
    <row r="14" spans="1:67" ht="6" customHeight="1" x14ac:dyDescent="0.25">
      <c r="A14" s="115"/>
      <c r="B14" s="116"/>
      <c r="C14" s="116"/>
      <c r="D14" s="116"/>
      <c r="E14" s="116"/>
      <c r="F14" s="116"/>
      <c r="G14" s="116"/>
      <c r="H14" s="116"/>
      <c r="I14" s="116"/>
      <c r="J14" s="116"/>
      <c r="K14" s="117"/>
      <c r="L14" s="19"/>
      <c r="M14" s="19"/>
      <c r="N14" s="19"/>
      <c r="O14" s="19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13"/>
      <c r="AV14" s="13"/>
      <c r="AW14" s="13"/>
      <c r="AX14" s="13"/>
      <c r="AY14" s="13"/>
      <c r="AZ14" s="13"/>
      <c r="BA14" s="13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</row>
    <row r="15" spans="1:67" ht="6" customHeight="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</row>
    <row r="16" spans="1:67" ht="12" customHeight="1" x14ac:dyDescent="0.25">
      <c r="A16" s="161"/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</row>
    <row r="17" spans="1:67" ht="12" customHeight="1" x14ac:dyDescent="0.25">
      <c r="A17" s="161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</row>
    <row r="18" spans="1:67" ht="12" customHeight="1" x14ac:dyDescent="0.25">
      <c r="A18" s="161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</row>
    <row r="19" spans="1:67" ht="12" customHeight="1" x14ac:dyDescent="0.25">
      <c r="A19" s="161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</row>
    <row r="20" spans="1:67" ht="12" customHeight="1" x14ac:dyDescent="0.25">
      <c r="A20" s="161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</row>
    <row r="21" spans="1:67" ht="12" customHeight="1" x14ac:dyDescent="0.25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</row>
    <row r="22" spans="1:67" ht="12" customHeight="1" x14ac:dyDescent="0.25">
      <c r="A22" s="161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</row>
    <row r="23" spans="1:67" ht="12" customHeight="1" x14ac:dyDescent="0.25">
      <c r="A23" s="161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</row>
    <row r="24" spans="1:67" ht="12" customHeight="1" x14ac:dyDescent="0.25">
      <c r="A24" s="161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</row>
    <row r="25" spans="1:67" ht="12" customHeight="1" x14ac:dyDescent="0.25">
      <c r="A25" s="161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</row>
    <row r="26" spans="1:67" ht="12" customHeight="1" x14ac:dyDescent="0.25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</row>
    <row r="27" spans="1:67" ht="12" customHeight="1" x14ac:dyDescent="0.25">
      <c r="A27" s="161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</row>
    <row r="28" spans="1:67" ht="12" customHeight="1" x14ac:dyDescent="0.25">
      <c r="A28" s="161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</row>
    <row r="29" spans="1:67" ht="12" customHeight="1" x14ac:dyDescent="0.25">
      <c r="A29" s="161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</row>
    <row r="30" spans="1:67" ht="12" customHeight="1" x14ac:dyDescent="0.25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</row>
    <row r="31" spans="1:67" ht="6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</row>
    <row r="32" spans="1:67" ht="6" customHeight="1" x14ac:dyDescent="0.25">
      <c r="A32" s="132" t="s">
        <v>41</v>
      </c>
      <c r="B32" s="133"/>
      <c r="C32" s="133"/>
      <c r="D32" s="133"/>
      <c r="E32" s="133"/>
      <c r="F32" s="133"/>
      <c r="G32" s="136">
        <v>100</v>
      </c>
      <c r="H32" s="136"/>
      <c r="I32" s="136"/>
      <c r="J32" s="136"/>
      <c r="K32" s="136"/>
      <c r="L32" s="136"/>
      <c r="M32" s="136"/>
      <c r="N32" s="136"/>
      <c r="O32" s="136"/>
      <c r="P32" s="13"/>
      <c r="Q32" s="118" t="s">
        <v>42</v>
      </c>
      <c r="R32" s="119"/>
      <c r="S32" s="119"/>
      <c r="T32" s="119"/>
      <c r="U32" s="119"/>
      <c r="V32" s="119"/>
      <c r="W32" s="119"/>
      <c r="X32" s="119"/>
      <c r="Y32" s="98">
        <f>ROUNDUP(G32/50,0)</f>
        <v>2</v>
      </c>
      <c r="Z32" s="98"/>
      <c r="AA32" s="98"/>
      <c r="AB32" s="98"/>
      <c r="AC32" s="98"/>
      <c r="AD32" s="98"/>
      <c r="AE32" s="98"/>
      <c r="AF32" s="13"/>
      <c r="AG32" s="13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0"/>
      <c r="BM32" s="160"/>
      <c r="BN32" s="160"/>
      <c r="BO32" s="160"/>
    </row>
    <row r="33" spans="1:67" ht="6" customHeight="1" x14ac:dyDescent="0.25">
      <c r="A33" s="134"/>
      <c r="B33" s="135"/>
      <c r="C33" s="135"/>
      <c r="D33" s="135"/>
      <c r="E33" s="135"/>
      <c r="F33" s="135"/>
      <c r="G33" s="136"/>
      <c r="H33" s="136"/>
      <c r="I33" s="136"/>
      <c r="J33" s="136"/>
      <c r="K33" s="136"/>
      <c r="L33" s="136"/>
      <c r="M33" s="136"/>
      <c r="N33" s="136"/>
      <c r="O33" s="136"/>
      <c r="P33" s="13"/>
      <c r="Q33" s="120"/>
      <c r="R33" s="121"/>
      <c r="S33" s="121"/>
      <c r="T33" s="121"/>
      <c r="U33" s="121"/>
      <c r="V33" s="121"/>
      <c r="W33" s="121"/>
      <c r="X33" s="121"/>
      <c r="Y33" s="98"/>
      <c r="Z33" s="98"/>
      <c r="AA33" s="98"/>
      <c r="AB33" s="98"/>
      <c r="AC33" s="98"/>
      <c r="AD33" s="98"/>
      <c r="AE33" s="98"/>
      <c r="AF33" s="13"/>
      <c r="AG33" s="13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</row>
    <row r="34" spans="1:67" ht="6" customHeigh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3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</row>
    <row r="35" spans="1:67" ht="6" customHeight="1" x14ac:dyDescent="0.25">
      <c r="A35" s="118" t="s">
        <v>43</v>
      </c>
      <c r="B35" s="119"/>
      <c r="C35" s="119"/>
      <c r="D35" s="119"/>
      <c r="E35" s="119"/>
      <c r="F35" s="119"/>
      <c r="G35" s="119"/>
      <c r="H35" s="32"/>
      <c r="I35" s="122">
        <f>VLOOKUP(G32,hthb,4,TRUE)</f>
        <v>2</v>
      </c>
      <c r="J35" s="122"/>
      <c r="K35" s="122"/>
      <c r="L35" s="122"/>
      <c r="M35" s="122"/>
      <c r="N35" s="122"/>
      <c r="O35" s="122"/>
      <c r="P35" s="13"/>
      <c r="Q35" s="138" t="s">
        <v>1</v>
      </c>
      <c r="R35" s="138"/>
      <c r="S35" s="138"/>
      <c r="T35" s="138"/>
      <c r="U35" s="138"/>
      <c r="V35" s="138"/>
      <c r="W35" s="138">
        <v>11</v>
      </c>
      <c r="X35" s="138"/>
      <c r="Y35" s="138"/>
      <c r="Z35" s="138"/>
      <c r="AA35" s="137">
        <f>W35</f>
        <v>11</v>
      </c>
      <c r="AB35" s="137"/>
      <c r="AC35" s="137"/>
      <c r="AD35" s="137"/>
      <c r="AE35" s="137"/>
      <c r="AF35" s="13"/>
      <c r="AG35" s="15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</row>
    <row r="36" spans="1:67" ht="6" customHeight="1" x14ac:dyDescent="0.25">
      <c r="A36" s="120"/>
      <c r="B36" s="121"/>
      <c r="C36" s="121"/>
      <c r="D36" s="121"/>
      <c r="E36" s="121"/>
      <c r="F36" s="121"/>
      <c r="G36" s="121"/>
      <c r="H36" s="33"/>
      <c r="I36" s="122"/>
      <c r="J36" s="122"/>
      <c r="K36" s="122"/>
      <c r="L36" s="122"/>
      <c r="M36" s="122"/>
      <c r="N36" s="122"/>
      <c r="O36" s="122"/>
      <c r="P36" s="13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7"/>
      <c r="AB36" s="137"/>
      <c r="AC36" s="137"/>
      <c r="AD36" s="137"/>
      <c r="AE36" s="137"/>
      <c r="AF36" s="13"/>
      <c r="AG36" s="13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0"/>
    </row>
    <row r="37" spans="1:67" ht="6" customHeigh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24"/>
      <c r="L37" s="15"/>
      <c r="M37" s="15"/>
      <c r="N37" s="15"/>
      <c r="O37" s="15"/>
      <c r="P37" s="15"/>
      <c r="Q37" s="15"/>
      <c r="R37" s="15"/>
      <c r="S37" s="15"/>
      <c r="T37" s="13"/>
      <c r="U37" s="15"/>
      <c r="V37" s="15"/>
      <c r="W37" s="15"/>
      <c r="X37" s="13"/>
      <c r="Y37" s="13"/>
      <c r="Z37" s="13"/>
      <c r="AA37" s="15"/>
      <c r="AB37" s="15"/>
      <c r="AC37" s="15"/>
      <c r="AD37" s="15"/>
      <c r="AE37" s="15"/>
      <c r="AF37" s="13"/>
      <c r="AG37" s="13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</row>
    <row r="38" spans="1:67" ht="6" customHeight="1" x14ac:dyDescent="0.25">
      <c r="A38" s="138" t="s">
        <v>2</v>
      </c>
      <c r="B38" s="138"/>
      <c r="C38" s="138"/>
      <c r="D38" s="138"/>
      <c r="E38" s="138"/>
      <c r="F38" s="138"/>
      <c r="G38" s="138">
        <v>11</v>
      </c>
      <c r="H38" s="138"/>
      <c r="I38" s="138"/>
      <c r="J38" s="138"/>
      <c r="K38" s="137">
        <f>G38</f>
        <v>11</v>
      </c>
      <c r="L38" s="137"/>
      <c r="M38" s="137"/>
      <c r="N38" s="137"/>
      <c r="O38" s="137"/>
      <c r="P38" s="14"/>
      <c r="Q38" s="138" t="s">
        <v>3</v>
      </c>
      <c r="R38" s="138"/>
      <c r="S38" s="138"/>
      <c r="T38" s="138"/>
      <c r="U38" s="138"/>
      <c r="V38" s="138"/>
      <c r="W38" s="138">
        <v>11</v>
      </c>
      <c r="X38" s="138"/>
      <c r="Y38" s="138"/>
      <c r="Z38" s="138"/>
      <c r="AA38" s="137">
        <f>W38+I35</f>
        <v>13</v>
      </c>
      <c r="AB38" s="137"/>
      <c r="AC38" s="137"/>
      <c r="AD38" s="137"/>
      <c r="AE38" s="137"/>
      <c r="AF38" s="13"/>
      <c r="AG38" s="15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</row>
    <row r="39" spans="1:67" ht="6" customHeight="1" x14ac:dyDescent="0.25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K39" s="137"/>
      <c r="L39" s="137"/>
      <c r="M39" s="137"/>
      <c r="N39" s="137"/>
      <c r="O39" s="137"/>
      <c r="P39" s="14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7"/>
      <c r="AB39" s="137"/>
      <c r="AC39" s="137"/>
      <c r="AD39" s="137"/>
      <c r="AE39" s="137"/>
      <c r="AF39" s="13"/>
      <c r="AG39" s="13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</row>
    <row r="40" spans="1:67" ht="6" customHeight="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25"/>
      <c r="L40" s="15"/>
      <c r="M40" s="15"/>
      <c r="N40" s="15"/>
      <c r="O40" s="15"/>
      <c r="P40" s="13"/>
      <c r="Q40" s="13"/>
      <c r="R40" s="13"/>
      <c r="S40" s="13"/>
      <c r="T40" s="13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3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</row>
    <row r="41" spans="1:67" ht="6" customHeight="1" x14ac:dyDescent="0.25">
      <c r="A41" s="138" t="s">
        <v>5</v>
      </c>
      <c r="B41" s="138"/>
      <c r="C41" s="138"/>
      <c r="D41" s="138"/>
      <c r="E41" s="138"/>
      <c r="F41" s="138"/>
      <c r="G41" s="138">
        <v>11</v>
      </c>
      <c r="H41" s="138"/>
      <c r="I41" s="138"/>
      <c r="J41" s="138"/>
      <c r="K41" s="137">
        <f>G41</f>
        <v>11</v>
      </c>
      <c r="L41" s="137"/>
      <c r="M41" s="137"/>
      <c r="N41" s="137"/>
      <c r="O41" s="137"/>
      <c r="P41" s="15"/>
      <c r="Q41" s="138" t="s">
        <v>44</v>
      </c>
      <c r="R41" s="138"/>
      <c r="S41" s="138"/>
      <c r="T41" s="138"/>
      <c r="U41" s="138"/>
      <c r="V41" s="138"/>
      <c r="W41" s="138">
        <v>11</v>
      </c>
      <c r="X41" s="138"/>
      <c r="Y41" s="138"/>
      <c r="Z41" s="138"/>
      <c r="AA41" s="137">
        <f>W41</f>
        <v>11</v>
      </c>
      <c r="AB41" s="137"/>
      <c r="AC41" s="137"/>
      <c r="AD41" s="137"/>
      <c r="AE41" s="137"/>
      <c r="AF41" s="15"/>
      <c r="AG41" s="15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</row>
    <row r="42" spans="1:67" ht="6" customHeight="1" x14ac:dyDescent="0.25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7"/>
      <c r="L42" s="137"/>
      <c r="M42" s="137"/>
      <c r="N42" s="137"/>
      <c r="O42" s="137"/>
      <c r="P42" s="15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7"/>
      <c r="AB42" s="137"/>
      <c r="AC42" s="137"/>
      <c r="AD42" s="137"/>
      <c r="AE42" s="137"/>
      <c r="AF42" s="15"/>
      <c r="AG42" s="15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  <c r="BK42" s="160"/>
      <c r="BL42" s="160"/>
      <c r="BM42" s="160"/>
      <c r="BN42" s="160"/>
      <c r="BO42" s="160"/>
    </row>
    <row r="43" spans="1:67" ht="6" customHeight="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160"/>
      <c r="BC43" s="160"/>
      <c r="BD43" s="160"/>
      <c r="BE43" s="160"/>
      <c r="BF43" s="160"/>
      <c r="BG43" s="160"/>
      <c r="BH43" s="160"/>
      <c r="BI43" s="160"/>
      <c r="BJ43" s="160"/>
      <c r="BK43" s="160"/>
      <c r="BL43" s="160"/>
      <c r="BM43" s="160"/>
      <c r="BN43" s="160"/>
      <c r="BO43" s="160"/>
    </row>
    <row r="44" spans="1:67" ht="6" customHeight="1" x14ac:dyDescent="0.25">
      <c r="A44" s="127" t="s">
        <v>79</v>
      </c>
      <c r="B44" s="128"/>
      <c r="C44" s="131">
        <f>VLOOKUP(AA35,statc,4,TRUE)</f>
        <v>1</v>
      </c>
      <c r="D44" s="131"/>
      <c r="E44" s="131"/>
      <c r="F44" s="131"/>
      <c r="G44" s="131"/>
      <c r="I44" s="127" t="s">
        <v>80</v>
      </c>
      <c r="J44" s="128"/>
      <c r="K44" s="131">
        <f>VLOOKUP(K38,statc,5,TRUE)</f>
        <v>1</v>
      </c>
      <c r="L44" s="131"/>
      <c r="M44" s="131"/>
      <c r="N44" s="131"/>
      <c r="O44" s="131"/>
      <c r="P44" s="26"/>
      <c r="Q44" s="127" t="s">
        <v>81</v>
      </c>
      <c r="R44" s="128"/>
      <c r="S44" s="131">
        <f>VLOOKUP(AA38,statc,6,TRUE)</f>
        <v>1.3</v>
      </c>
      <c r="T44" s="131"/>
      <c r="U44" s="131"/>
      <c r="V44" s="131"/>
      <c r="W44" s="131"/>
      <c r="X44" s="30"/>
      <c r="Y44" s="127" t="s">
        <v>82</v>
      </c>
      <c r="Z44" s="128"/>
      <c r="AA44" s="131">
        <f>VLOOKUP(K41,statc,7,TRUE)</f>
        <v>0.99999999999999989</v>
      </c>
      <c r="AB44" s="131"/>
      <c r="AC44" s="131"/>
      <c r="AD44" s="131"/>
      <c r="AE44" s="131"/>
      <c r="AG44" s="15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  <c r="BB44" s="160"/>
      <c r="BC44" s="160"/>
      <c r="BD44" s="160"/>
      <c r="BE44" s="160"/>
      <c r="BF44" s="160"/>
      <c r="BG44" s="160"/>
      <c r="BH44" s="160"/>
      <c r="BI44" s="160"/>
      <c r="BJ44" s="160"/>
      <c r="BK44" s="160"/>
      <c r="BL44" s="160"/>
      <c r="BM44" s="160"/>
      <c r="BN44" s="160"/>
      <c r="BO44" s="160"/>
    </row>
    <row r="45" spans="1:67" ht="6" customHeight="1" x14ac:dyDescent="0.25">
      <c r="A45" s="129"/>
      <c r="B45" s="130"/>
      <c r="C45" s="131"/>
      <c r="D45" s="131"/>
      <c r="E45" s="131"/>
      <c r="F45" s="131"/>
      <c r="G45" s="131"/>
      <c r="I45" s="129"/>
      <c r="J45" s="130"/>
      <c r="K45" s="131"/>
      <c r="L45" s="131"/>
      <c r="M45" s="131"/>
      <c r="N45" s="131"/>
      <c r="O45" s="131"/>
      <c r="P45" s="26"/>
      <c r="Q45" s="129"/>
      <c r="R45" s="130"/>
      <c r="S45" s="131"/>
      <c r="T45" s="131"/>
      <c r="U45" s="131"/>
      <c r="V45" s="131"/>
      <c r="W45" s="131"/>
      <c r="X45" s="30"/>
      <c r="Y45" s="129"/>
      <c r="Z45" s="130"/>
      <c r="AA45" s="131"/>
      <c r="AB45" s="131"/>
      <c r="AC45" s="131"/>
      <c r="AD45" s="131"/>
      <c r="AE45" s="131"/>
      <c r="AG45" s="15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0"/>
      <c r="BD45" s="160"/>
      <c r="BE45" s="160"/>
      <c r="BF45" s="160"/>
      <c r="BG45" s="160"/>
      <c r="BH45" s="160"/>
      <c r="BI45" s="160"/>
      <c r="BJ45" s="160"/>
      <c r="BK45" s="160"/>
      <c r="BL45" s="160"/>
      <c r="BM45" s="160"/>
      <c r="BN45" s="160"/>
      <c r="BO45" s="160"/>
    </row>
    <row r="46" spans="1:67" ht="6" customHeight="1" x14ac:dyDescent="0.25">
      <c r="AG46" s="15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0"/>
      <c r="BE46" s="160"/>
      <c r="BF46" s="160"/>
      <c r="BG46" s="160"/>
      <c r="BH46" s="160"/>
      <c r="BI46" s="160"/>
      <c r="BJ46" s="160"/>
      <c r="BK46" s="160"/>
      <c r="BL46" s="160"/>
      <c r="BM46" s="160"/>
      <c r="BN46" s="160"/>
      <c r="BO46" s="160"/>
    </row>
    <row r="47" spans="1:67" ht="6" customHeight="1" x14ac:dyDescent="0.25">
      <c r="A47" s="99" t="s">
        <v>45</v>
      </c>
      <c r="B47" s="100"/>
      <c r="C47" s="100"/>
      <c r="D47" s="100"/>
      <c r="E47" s="100"/>
      <c r="F47" s="100"/>
      <c r="G47" s="144">
        <f>C44*K44*S44*AA44</f>
        <v>1.2999999999999998</v>
      </c>
      <c r="H47" s="144"/>
      <c r="I47" s="144"/>
      <c r="J47" s="144"/>
      <c r="K47" s="144"/>
      <c r="L47" s="144"/>
      <c r="M47" s="144"/>
      <c r="O47" s="142" t="s">
        <v>46</v>
      </c>
      <c r="P47" s="142"/>
      <c r="Q47" s="142"/>
      <c r="R47" s="142"/>
      <c r="S47" s="142"/>
      <c r="T47" s="142"/>
      <c r="U47" s="142"/>
      <c r="V47" s="142"/>
      <c r="W47" s="98">
        <f>ROUNDUP(Y32*G47,0)</f>
        <v>3</v>
      </c>
      <c r="X47" s="98"/>
      <c r="Y47" s="98"/>
      <c r="Z47" s="98"/>
      <c r="AA47" s="98"/>
      <c r="AB47" s="98"/>
      <c r="AC47" s="98"/>
      <c r="AD47" s="98"/>
      <c r="AE47" s="98"/>
      <c r="AG47" s="15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</row>
    <row r="48" spans="1:67" ht="6" customHeight="1" x14ac:dyDescent="0.25">
      <c r="A48" s="102"/>
      <c r="B48" s="103"/>
      <c r="C48" s="103"/>
      <c r="D48" s="103"/>
      <c r="E48" s="103"/>
      <c r="F48" s="103"/>
      <c r="G48" s="144"/>
      <c r="H48" s="144"/>
      <c r="I48" s="144"/>
      <c r="J48" s="144"/>
      <c r="K48" s="144"/>
      <c r="L48" s="144"/>
      <c r="M48" s="144"/>
      <c r="O48" s="142"/>
      <c r="P48" s="142"/>
      <c r="Q48" s="142"/>
      <c r="R48" s="142"/>
      <c r="S48" s="142"/>
      <c r="T48" s="142"/>
      <c r="U48" s="142"/>
      <c r="V48" s="142"/>
      <c r="W48" s="98"/>
      <c r="X48" s="98"/>
      <c r="Y48" s="98"/>
      <c r="Z48" s="98"/>
      <c r="AA48" s="98"/>
      <c r="AB48" s="98"/>
      <c r="AC48" s="98"/>
      <c r="AD48" s="98"/>
      <c r="AE48" s="98"/>
      <c r="AG48" s="15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</row>
    <row r="49" spans="1:67" ht="6" customHeight="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G49" s="15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</row>
    <row r="50" spans="1:67" ht="6" customHeight="1" x14ac:dyDescent="0.25">
      <c r="A50" s="99" t="s">
        <v>84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 t="s">
        <v>47</v>
      </c>
      <c r="N50" s="100"/>
      <c r="O50" s="100"/>
      <c r="P50" s="100"/>
      <c r="Q50" s="122">
        <f>VLOOKUP(AA41,chab,4)*VLOOKUP(BH4,GEB,2,FALSE)</f>
        <v>0</v>
      </c>
      <c r="R50" s="122"/>
      <c r="S50" s="122"/>
      <c r="T50" s="122"/>
      <c r="U50" s="14"/>
      <c r="V50" s="14"/>
      <c r="W50" s="14"/>
      <c r="X50" s="118" t="s">
        <v>48</v>
      </c>
      <c r="Y50" s="119"/>
      <c r="Z50" s="119"/>
      <c r="AA50" s="119"/>
      <c r="AB50" s="122">
        <f>Q50*-1</f>
        <v>0</v>
      </c>
      <c r="AC50" s="122"/>
      <c r="AD50" s="122"/>
      <c r="AE50" s="122"/>
      <c r="AG50" s="15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</row>
    <row r="51" spans="1:67" ht="6" customHeight="1" x14ac:dyDescent="0.25">
      <c r="A51" s="102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22"/>
      <c r="R51" s="122"/>
      <c r="S51" s="122"/>
      <c r="T51" s="122"/>
      <c r="U51" s="14"/>
      <c r="V51" s="14"/>
      <c r="W51" s="14"/>
      <c r="X51" s="120"/>
      <c r="Y51" s="121"/>
      <c r="Z51" s="121"/>
      <c r="AA51" s="121"/>
      <c r="AB51" s="122"/>
      <c r="AC51" s="122"/>
      <c r="AD51" s="122"/>
      <c r="AE51" s="122"/>
      <c r="AG51" s="15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</row>
    <row r="52" spans="1:67" ht="6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G52" s="15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60"/>
      <c r="BM52" s="160"/>
      <c r="BN52" s="160"/>
      <c r="BO52" s="160"/>
    </row>
    <row r="53" spans="1:67" ht="6" customHeight="1" x14ac:dyDescent="0.25">
      <c r="A53" s="139" t="s">
        <v>49</v>
      </c>
      <c r="B53" s="139"/>
      <c r="C53" s="139"/>
      <c r="D53" s="139"/>
      <c r="E53" s="139"/>
      <c r="F53" s="139"/>
      <c r="G53" s="139"/>
      <c r="H53" s="139"/>
      <c r="I53" s="139"/>
      <c r="J53" s="139"/>
      <c r="K53" s="125">
        <f>VLOOKUP(AA38,STATB,9,TRUE)+VLOOKUP(K41,STATB,11,TRUE)</f>
        <v>1</v>
      </c>
      <c r="L53" s="126"/>
      <c r="M53" s="126"/>
      <c r="N53" s="126"/>
      <c r="O53" s="126"/>
      <c r="P53" s="14"/>
      <c r="Q53" s="14"/>
      <c r="R53" s="118" t="s">
        <v>50</v>
      </c>
      <c r="S53" s="119"/>
      <c r="T53" s="119"/>
      <c r="U53" s="119"/>
      <c r="V53" s="119"/>
      <c r="W53" s="119"/>
      <c r="X53" s="119"/>
      <c r="Y53" s="123">
        <f>VLOOKUP(K38,STATB,8,TRUE)*Y32</f>
        <v>0.5</v>
      </c>
      <c r="Z53" s="123"/>
      <c r="AA53" s="123"/>
      <c r="AB53" s="123"/>
      <c r="AC53" s="123"/>
      <c r="AD53" s="123"/>
      <c r="AE53" s="123"/>
      <c r="AG53" s="15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0"/>
      <c r="BI53" s="160"/>
      <c r="BJ53" s="160"/>
      <c r="BK53" s="160"/>
      <c r="BL53" s="160"/>
      <c r="BM53" s="160"/>
      <c r="BN53" s="160"/>
      <c r="BO53" s="160"/>
    </row>
    <row r="54" spans="1:67" ht="6" customHeight="1" x14ac:dyDescent="0.25">
      <c r="A54" s="139"/>
      <c r="B54" s="139"/>
      <c r="C54" s="139"/>
      <c r="D54" s="139"/>
      <c r="E54" s="139"/>
      <c r="F54" s="139"/>
      <c r="G54" s="139"/>
      <c r="H54" s="139"/>
      <c r="I54" s="139"/>
      <c r="J54" s="139"/>
      <c r="K54" s="126"/>
      <c r="L54" s="126"/>
      <c r="M54" s="126"/>
      <c r="N54" s="126"/>
      <c r="O54" s="126"/>
      <c r="P54" s="14"/>
      <c r="Q54" s="14"/>
      <c r="R54" s="120"/>
      <c r="S54" s="121"/>
      <c r="T54" s="121"/>
      <c r="U54" s="121"/>
      <c r="V54" s="121"/>
      <c r="W54" s="121"/>
      <c r="X54" s="121"/>
      <c r="Y54" s="123"/>
      <c r="Z54" s="123"/>
      <c r="AA54" s="123"/>
      <c r="AB54" s="123"/>
      <c r="AC54" s="123"/>
      <c r="AD54" s="123"/>
      <c r="AE54" s="123"/>
      <c r="AG54" s="15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</row>
    <row r="55" spans="1:67" ht="6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5"/>
      <c r="W55" s="15"/>
      <c r="X55" s="14"/>
      <c r="Y55" s="14"/>
      <c r="Z55" s="14"/>
      <c r="AA55" s="14"/>
      <c r="AB55" s="14"/>
      <c r="AC55" s="14"/>
      <c r="AD55" s="14"/>
      <c r="AE55" s="15"/>
      <c r="AG55" s="15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60"/>
      <c r="BA55" s="160"/>
      <c r="BB55" s="160"/>
      <c r="BC55" s="160"/>
      <c r="BD55" s="160"/>
      <c r="BE55" s="160"/>
      <c r="BF55" s="160"/>
      <c r="BG55" s="160"/>
      <c r="BH55" s="160"/>
      <c r="BI55" s="160"/>
      <c r="BJ55" s="160"/>
      <c r="BK55" s="160"/>
      <c r="BL55" s="160"/>
      <c r="BM55" s="160"/>
      <c r="BN55" s="160"/>
      <c r="BO55" s="160"/>
    </row>
    <row r="56" spans="1:67" ht="6" customHeight="1" x14ac:dyDescent="0.25">
      <c r="A56" s="139" t="s">
        <v>51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26">
        <f>VLOOKUP(AA38,STATB,10,TRUE)</f>
        <v>1</v>
      </c>
      <c r="L56" s="126"/>
      <c r="M56" s="126"/>
      <c r="N56" s="126"/>
      <c r="O56" s="126"/>
      <c r="P56" s="14"/>
      <c r="Q56" s="14"/>
      <c r="R56" s="118" t="s">
        <v>52</v>
      </c>
      <c r="S56" s="119"/>
      <c r="T56" s="119"/>
      <c r="U56" s="119"/>
      <c r="V56" s="119"/>
      <c r="W56" s="119"/>
      <c r="X56" s="119"/>
      <c r="Y56" s="124">
        <f>AA35+K38+AA38+K41</f>
        <v>46</v>
      </c>
      <c r="Z56" s="124"/>
      <c r="AA56" s="124"/>
      <c r="AB56" s="124"/>
      <c r="AC56" s="124"/>
      <c r="AD56" s="124"/>
      <c r="AE56" s="124"/>
      <c r="AG56" s="15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</row>
    <row r="57" spans="1:67" ht="6" customHeight="1" x14ac:dyDescent="0.25">
      <c r="A57" s="139"/>
      <c r="B57" s="139"/>
      <c r="C57" s="139"/>
      <c r="D57" s="139"/>
      <c r="E57" s="139"/>
      <c r="F57" s="139"/>
      <c r="G57" s="139"/>
      <c r="H57" s="139"/>
      <c r="I57" s="139"/>
      <c r="J57" s="139"/>
      <c r="K57" s="126"/>
      <c r="L57" s="126"/>
      <c r="M57" s="126"/>
      <c r="N57" s="126"/>
      <c r="O57" s="126"/>
      <c r="P57" s="14"/>
      <c r="Q57" s="14"/>
      <c r="R57" s="120"/>
      <c r="S57" s="121"/>
      <c r="T57" s="121"/>
      <c r="U57" s="121"/>
      <c r="V57" s="121"/>
      <c r="W57" s="121"/>
      <c r="X57" s="121"/>
      <c r="Y57" s="124"/>
      <c r="Z57" s="124"/>
      <c r="AA57" s="124"/>
      <c r="AB57" s="124"/>
      <c r="AC57" s="124"/>
      <c r="AD57" s="124"/>
      <c r="AE57" s="124"/>
      <c r="AG57" s="15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</row>
    <row r="58" spans="1:67" ht="6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G58" s="15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</row>
    <row r="59" spans="1:67" ht="6" customHeight="1" x14ac:dyDescent="0.25">
      <c r="A59" s="164" t="s">
        <v>83</v>
      </c>
      <c r="B59" s="165"/>
      <c r="C59" s="165"/>
      <c r="D59" s="165"/>
      <c r="E59" s="165"/>
      <c r="F59" s="165"/>
      <c r="G59" s="166"/>
      <c r="H59" s="105">
        <f>ROUND((((AA35/10)^3)+(K38/10))*(G32/2),0)</f>
        <v>122</v>
      </c>
      <c r="I59" s="106"/>
      <c r="J59" s="106"/>
      <c r="K59" s="106"/>
      <c r="L59" s="106"/>
      <c r="M59" s="106"/>
      <c r="N59" s="106"/>
      <c r="O59" s="106"/>
      <c r="P59" s="106"/>
      <c r="Q59" s="107"/>
      <c r="T59" s="118" t="s">
        <v>53</v>
      </c>
      <c r="U59" s="119"/>
      <c r="V59" s="119"/>
      <c r="W59" s="119"/>
      <c r="X59" s="119"/>
      <c r="Y59" s="119"/>
      <c r="Z59" s="119"/>
      <c r="AA59" s="119"/>
      <c r="AB59" s="99" t="str">
        <f>VLOOKUP(H59,hthc,5,TRUE)</f>
        <v>1d4</v>
      </c>
      <c r="AC59" s="100"/>
      <c r="AD59" s="100"/>
      <c r="AE59" s="101"/>
      <c r="AG59" s="15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  <c r="BB59" s="160"/>
      <c r="BC59" s="160"/>
      <c r="BD59" s="160"/>
      <c r="BE59" s="160"/>
      <c r="BF59" s="160"/>
      <c r="BG59" s="160"/>
      <c r="BH59" s="160"/>
      <c r="BI59" s="160"/>
      <c r="BJ59" s="160"/>
      <c r="BK59" s="160"/>
      <c r="BL59" s="160"/>
      <c r="BM59" s="160"/>
      <c r="BN59" s="160"/>
      <c r="BO59" s="160"/>
    </row>
    <row r="60" spans="1:67" ht="6" customHeight="1" x14ac:dyDescent="0.25">
      <c r="A60" s="167"/>
      <c r="B60" s="168"/>
      <c r="C60" s="168"/>
      <c r="D60" s="168"/>
      <c r="E60" s="168"/>
      <c r="F60" s="168"/>
      <c r="G60" s="169"/>
      <c r="H60" s="108"/>
      <c r="I60" s="109"/>
      <c r="J60" s="109"/>
      <c r="K60" s="109"/>
      <c r="L60" s="109"/>
      <c r="M60" s="109"/>
      <c r="N60" s="109"/>
      <c r="O60" s="109"/>
      <c r="P60" s="109"/>
      <c r="Q60" s="110"/>
      <c r="T60" s="120"/>
      <c r="U60" s="121"/>
      <c r="V60" s="121"/>
      <c r="W60" s="121"/>
      <c r="X60" s="121"/>
      <c r="Y60" s="121"/>
      <c r="Z60" s="121"/>
      <c r="AA60" s="121"/>
      <c r="AB60" s="102"/>
      <c r="AC60" s="103"/>
      <c r="AD60" s="103"/>
      <c r="AE60" s="104"/>
      <c r="AG60" s="15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  <c r="BL60" s="160"/>
      <c r="BM60" s="160"/>
      <c r="BN60" s="160"/>
      <c r="BO60" s="160"/>
    </row>
    <row r="61" spans="1:67" ht="6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24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G61" s="15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60"/>
      <c r="BA61" s="160"/>
      <c r="BB61" s="160"/>
      <c r="BC61" s="160"/>
      <c r="BD61" s="160"/>
      <c r="BE61" s="160"/>
      <c r="BF61" s="160"/>
      <c r="BG61" s="160"/>
      <c r="BH61" s="160"/>
      <c r="BI61" s="160"/>
      <c r="BJ61" s="160"/>
      <c r="BK61" s="160"/>
      <c r="BL61" s="160"/>
      <c r="BM61" s="160"/>
      <c r="BN61" s="160"/>
      <c r="BO61" s="160"/>
    </row>
    <row r="62" spans="1:67" ht="6" customHeight="1" x14ac:dyDescent="0.25">
      <c r="A62" s="118" t="s">
        <v>54</v>
      </c>
      <c r="B62" s="119"/>
      <c r="C62" s="119"/>
      <c r="D62" s="119"/>
      <c r="E62" s="119"/>
      <c r="F62" s="119"/>
      <c r="G62" s="119"/>
      <c r="H62" s="119"/>
      <c r="I62" s="124">
        <f>AA35+K38+AA38</f>
        <v>35</v>
      </c>
      <c r="J62" s="124"/>
      <c r="K62" s="124"/>
      <c r="L62" s="124"/>
      <c r="M62" s="124"/>
      <c r="N62" s="124"/>
      <c r="O62" s="124"/>
      <c r="P62" s="15"/>
      <c r="Q62" s="143"/>
      <c r="R62" s="143"/>
      <c r="S62" s="143"/>
      <c r="T62" s="143"/>
      <c r="U62" s="143"/>
      <c r="V62" s="143"/>
      <c r="W62" s="143"/>
      <c r="Y62" s="97"/>
      <c r="Z62" s="97"/>
      <c r="AA62" s="97"/>
      <c r="AB62" s="97"/>
      <c r="AC62" s="97"/>
      <c r="AD62" s="97"/>
      <c r="AE62" s="97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  <c r="BB62" s="160"/>
      <c r="BC62" s="160"/>
      <c r="BD62" s="160"/>
      <c r="BE62" s="160"/>
      <c r="BF62" s="160"/>
      <c r="BG62" s="160"/>
      <c r="BH62" s="160"/>
      <c r="BI62" s="160"/>
      <c r="BJ62" s="160"/>
      <c r="BK62" s="160"/>
      <c r="BL62" s="160"/>
      <c r="BM62" s="160"/>
      <c r="BN62" s="160"/>
      <c r="BO62" s="160"/>
    </row>
    <row r="63" spans="1:67" ht="6" customHeight="1" x14ac:dyDescent="0.25">
      <c r="A63" s="120"/>
      <c r="B63" s="121"/>
      <c r="C63" s="121"/>
      <c r="D63" s="121"/>
      <c r="E63" s="121"/>
      <c r="F63" s="121"/>
      <c r="G63" s="121"/>
      <c r="H63" s="121"/>
      <c r="I63" s="124"/>
      <c r="J63" s="124"/>
      <c r="K63" s="124"/>
      <c r="L63" s="124"/>
      <c r="M63" s="124"/>
      <c r="N63" s="124"/>
      <c r="O63" s="124"/>
      <c r="P63" s="15"/>
      <c r="Q63" s="143"/>
      <c r="R63" s="143"/>
      <c r="S63" s="143"/>
      <c r="T63" s="143"/>
      <c r="U63" s="143"/>
      <c r="V63" s="143"/>
      <c r="W63" s="143"/>
      <c r="Y63" s="97"/>
      <c r="Z63" s="97"/>
      <c r="AA63" s="97"/>
      <c r="AB63" s="97"/>
      <c r="AC63" s="97"/>
      <c r="AD63" s="97"/>
      <c r="AE63" s="97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0"/>
      <c r="AZ63" s="160"/>
      <c r="BA63" s="160"/>
      <c r="BB63" s="160"/>
      <c r="BC63" s="160"/>
      <c r="BD63" s="160"/>
      <c r="BE63" s="160"/>
      <c r="BF63" s="160"/>
      <c r="BG63" s="160"/>
      <c r="BH63" s="160"/>
      <c r="BI63" s="160"/>
      <c r="BJ63" s="160"/>
      <c r="BK63" s="160"/>
      <c r="BL63" s="160"/>
      <c r="BM63" s="160"/>
      <c r="BN63" s="160"/>
      <c r="BO63" s="160"/>
    </row>
    <row r="64" spans="1:67" ht="6" customHeight="1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G64" s="15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  <c r="AY64" s="160"/>
      <c r="AZ64" s="160"/>
      <c r="BA64" s="160"/>
      <c r="BB64" s="160"/>
      <c r="BC64" s="160"/>
      <c r="BD64" s="160"/>
      <c r="BE64" s="160"/>
      <c r="BF64" s="160"/>
      <c r="BG64" s="160"/>
      <c r="BH64" s="160"/>
      <c r="BI64" s="160"/>
      <c r="BJ64" s="160"/>
      <c r="BK64" s="160"/>
      <c r="BL64" s="160"/>
      <c r="BM64" s="160"/>
      <c r="BN64" s="160"/>
      <c r="BO64" s="160"/>
    </row>
    <row r="65" spans="1:67" ht="6" customHeight="1" x14ac:dyDescent="0.25">
      <c r="A65" s="139" t="s">
        <v>55</v>
      </c>
      <c r="B65" s="139"/>
      <c r="C65" s="139"/>
      <c r="D65" s="139"/>
      <c r="E65" s="139"/>
      <c r="F65" s="139"/>
      <c r="G65" s="139"/>
      <c r="H65" s="139"/>
      <c r="I65" s="139"/>
      <c r="J65" s="139"/>
      <c r="K65" s="141">
        <f>VLOOKUP(K41,STATB,12,TRUE)</f>
        <v>8</v>
      </c>
      <c r="L65" s="141"/>
      <c r="M65" s="141"/>
      <c r="N65" s="140" t="s">
        <v>56</v>
      </c>
      <c r="O65" s="140"/>
      <c r="P65" s="15"/>
      <c r="Q65" s="139" t="s">
        <v>57</v>
      </c>
      <c r="R65" s="139"/>
      <c r="S65" s="139"/>
      <c r="T65" s="139"/>
      <c r="U65" s="139"/>
      <c r="V65" s="139"/>
      <c r="W65" s="139"/>
      <c r="X65" s="139"/>
      <c r="Y65" s="139"/>
      <c r="Z65" s="139"/>
      <c r="AA65" s="141">
        <f>VLOOKUP(K41,STATB,13,TRUE)</f>
        <v>12</v>
      </c>
      <c r="AB65" s="141"/>
      <c r="AC65" s="141"/>
      <c r="AD65" s="140" t="s">
        <v>56</v>
      </c>
      <c r="AE65" s="140"/>
      <c r="AG65" s="15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0"/>
      <c r="BC65" s="160"/>
      <c r="BD65" s="160"/>
      <c r="BE65" s="160"/>
      <c r="BF65" s="160"/>
      <c r="BG65" s="160"/>
      <c r="BH65" s="160"/>
      <c r="BI65" s="160"/>
      <c r="BJ65" s="160"/>
      <c r="BK65" s="160"/>
      <c r="BL65" s="160"/>
      <c r="BM65" s="160"/>
      <c r="BN65" s="160"/>
      <c r="BO65" s="160"/>
    </row>
    <row r="66" spans="1:67" ht="6" customHeight="1" x14ac:dyDescent="0.25">
      <c r="A66" s="139"/>
      <c r="B66" s="139"/>
      <c r="C66" s="139"/>
      <c r="D66" s="139"/>
      <c r="E66" s="139"/>
      <c r="F66" s="139"/>
      <c r="G66" s="139"/>
      <c r="H66" s="139"/>
      <c r="I66" s="139"/>
      <c r="J66" s="139"/>
      <c r="K66" s="141"/>
      <c r="L66" s="141"/>
      <c r="M66" s="141"/>
      <c r="N66" s="140"/>
      <c r="O66" s="140"/>
      <c r="P66" s="15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41"/>
      <c r="AB66" s="141"/>
      <c r="AC66" s="141"/>
      <c r="AD66" s="140"/>
      <c r="AE66" s="140"/>
      <c r="AG66" s="15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  <c r="AY66" s="160"/>
      <c r="AZ66" s="160"/>
      <c r="BA66" s="160"/>
      <c r="BB66" s="160"/>
      <c r="BC66" s="160"/>
      <c r="BD66" s="160"/>
      <c r="BE66" s="160"/>
      <c r="BF66" s="160"/>
      <c r="BG66" s="160"/>
      <c r="BH66" s="160"/>
      <c r="BI66" s="160"/>
      <c r="BJ66" s="160"/>
      <c r="BK66" s="160"/>
      <c r="BL66" s="160"/>
      <c r="BM66" s="160"/>
      <c r="BN66" s="160"/>
      <c r="BO66" s="160"/>
    </row>
    <row r="67" spans="1:67" ht="6" customHeight="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24"/>
      <c r="AB67" s="24"/>
      <c r="AC67" s="24"/>
      <c r="AD67" s="15"/>
      <c r="AE67" s="15"/>
      <c r="AF67" s="15"/>
      <c r="AG67" s="15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60"/>
      <c r="BA67" s="160"/>
      <c r="BB67" s="160"/>
      <c r="BC67" s="160"/>
      <c r="BD67" s="160"/>
      <c r="BE67" s="160"/>
      <c r="BF67" s="160"/>
      <c r="BG67" s="160"/>
      <c r="BH67" s="160"/>
      <c r="BI67" s="160"/>
      <c r="BJ67" s="160"/>
      <c r="BK67" s="160"/>
      <c r="BL67" s="160"/>
      <c r="BM67" s="160"/>
      <c r="BN67" s="160"/>
      <c r="BO67" s="160"/>
    </row>
    <row r="68" spans="1:67" ht="6" customHeight="1" x14ac:dyDescent="0.25">
      <c r="A68" s="139" t="s">
        <v>58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45">
        <f>(K41/10)*BH7</f>
        <v>1.1000000000000001</v>
      </c>
      <c r="L68" s="146"/>
      <c r="M68" s="146"/>
      <c r="N68" s="146"/>
      <c r="O68" s="147"/>
      <c r="P68" s="15"/>
      <c r="Q68" s="139" t="s">
        <v>59</v>
      </c>
      <c r="R68" s="139"/>
      <c r="S68" s="139"/>
      <c r="T68" s="139"/>
      <c r="U68" s="139"/>
      <c r="V68" s="139"/>
      <c r="W68" s="139"/>
      <c r="X68" s="139"/>
      <c r="Y68" s="139"/>
      <c r="Z68" s="139"/>
      <c r="AA68" s="125">
        <f>K41*3</f>
        <v>33</v>
      </c>
      <c r="AB68" s="125"/>
      <c r="AC68" s="125"/>
      <c r="AD68" s="140" t="s">
        <v>56</v>
      </c>
      <c r="AE68" s="140"/>
      <c r="AG68" s="15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  <c r="AV68" s="160"/>
      <c r="AW68" s="160"/>
      <c r="AX68" s="160"/>
      <c r="AY68" s="160"/>
      <c r="AZ68" s="160"/>
      <c r="BA68" s="160"/>
      <c r="BB68" s="160"/>
      <c r="BC68" s="160"/>
      <c r="BD68" s="160"/>
      <c r="BE68" s="160"/>
      <c r="BF68" s="160"/>
      <c r="BG68" s="160"/>
      <c r="BH68" s="160"/>
      <c r="BI68" s="160"/>
      <c r="BJ68" s="160"/>
      <c r="BK68" s="160"/>
      <c r="BL68" s="160"/>
      <c r="BM68" s="160"/>
      <c r="BN68" s="160"/>
      <c r="BO68" s="160"/>
    </row>
    <row r="69" spans="1:67" ht="6" customHeight="1" x14ac:dyDescent="0.25">
      <c r="A69" s="139"/>
      <c r="B69" s="139"/>
      <c r="C69" s="139"/>
      <c r="D69" s="139"/>
      <c r="E69" s="139"/>
      <c r="F69" s="139"/>
      <c r="G69" s="139"/>
      <c r="H69" s="139"/>
      <c r="I69" s="139"/>
      <c r="J69" s="139"/>
      <c r="K69" s="148"/>
      <c r="L69" s="149"/>
      <c r="M69" s="149"/>
      <c r="N69" s="149"/>
      <c r="O69" s="150"/>
      <c r="P69" s="15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25"/>
      <c r="AB69" s="125"/>
      <c r="AC69" s="125"/>
      <c r="AD69" s="140"/>
      <c r="AE69" s="140"/>
      <c r="AG69" s="15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  <c r="BH69" s="160"/>
      <c r="BI69" s="160"/>
      <c r="BJ69" s="160"/>
      <c r="BK69" s="160"/>
      <c r="BL69" s="160"/>
      <c r="BM69" s="160"/>
      <c r="BN69" s="160"/>
      <c r="BO69" s="160"/>
    </row>
    <row r="70" spans="1:67" ht="6" customHeight="1" x14ac:dyDescent="0.25">
      <c r="AG70" s="15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60"/>
      <c r="AZ70" s="160"/>
      <c r="BA70" s="160"/>
      <c r="BB70" s="160"/>
      <c r="BC70" s="160"/>
      <c r="BD70" s="160"/>
      <c r="BE70" s="160"/>
      <c r="BF70" s="160"/>
      <c r="BG70" s="160"/>
      <c r="BH70" s="160"/>
      <c r="BI70" s="160"/>
      <c r="BJ70" s="160"/>
      <c r="BK70" s="160"/>
      <c r="BL70" s="160"/>
      <c r="BM70" s="160"/>
      <c r="BN70" s="160"/>
      <c r="BO70" s="160"/>
    </row>
    <row r="71" spans="1:67" ht="6" customHeight="1" x14ac:dyDescent="0.25">
      <c r="A71" s="118" t="s">
        <v>75</v>
      </c>
      <c r="B71" s="119"/>
      <c r="C71" s="119"/>
      <c r="D71" s="119"/>
      <c r="E71" s="119"/>
      <c r="F71" s="119"/>
      <c r="G71" s="119"/>
      <c r="H71" s="98">
        <f>H59/100</f>
        <v>1.22</v>
      </c>
      <c r="I71" s="98"/>
      <c r="J71" s="98"/>
      <c r="K71" s="98"/>
      <c r="L71" s="98"/>
      <c r="M71" s="98"/>
      <c r="N71" s="98"/>
      <c r="O71" s="98"/>
      <c r="Q71" s="118" t="s">
        <v>76</v>
      </c>
      <c r="R71" s="119"/>
      <c r="S71" s="119"/>
      <c r="T71" s="119"/>
      <c r="U71" s="119"/>
      <c r="V71" s="119"/>
      <c r="W71" s="119"/>
      <c r="X71" s="98">
        <f>(H59/G32)</f>
        <v>1.22</v>
      </c>
      <c r="Y71" s="98"/>
      <c r="Z71" s="98"/>
      <c r="AA71" s="98"/>
      <c r="AB71" s="98"/>
      <c r="AC71" s="98"/>
      <c r="AD71" s="98"/>
      <c r="AE71" s="98"/>
      <c r="AG71" s="15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  <c r="AZ71" s="160"/>
      <c r="BA71" s="160"/>
      <c r="BB71" s="160"/>
      <c r="BC71" s="160"/>
      <c r="BD71" s="160"/>
      <c r="BE71" s="160"/>
      <c r="BF71" s="160"/>
      <c r="BG71" s="160"/>
      <c r="BH71" s="160"/>
      <c r="BI71" s="160"/>
      <c r="BJ71" s="160"/>
      <c r="BK71" s="160"/>
      <c r="BL71" s="160"/>
      <c r="BM71" s="160"/>
      <c r="BN71" s="160"/>
      <c r="BO71" s="160"/>
    </row>
    <row r="72" spans="1:67" ht="6" customHeight="1" x14ac:dyDescent="0.25">
      <c r="A72" s="120"/>
      <c r="B72" s="121"/>
      <c r="C72" s="121"/>
      <c r="D72" s="121"/>
      <c r="E72" s="121"/>
      <c r="F72" s="121"/>
      <c r="G72" s="121"/>
      <c r="H72" s="98"/>
      <c r="I72" s="98"/>
      <c r="J72" s="98"/>
      <c r="K72" s="98"/>
      <c r="L72" s="98"/>
      <c r="M72" s="98"/>
      <c r="N72" s="98"/>
      <c r="O72" s="98"/>
      <c r="Q72" s="120"/>
      <c r="R72" s="121"/>
      <c r="S72" s="121"/>
      <c r="T72" s="121"/>
      <c r="U72" s="121"/>
      <c r="V72" s="121"/>
      <c r="W72" s="121"/>
      <c r="X72" s="98"/>
      <c r="Y72" s="98"/>
      <c r="Z72" s="98"/>
      <c r="AA72" s="98"/>
      <c r="AB72" s="98"/>
      <c r="AC72" s="98"/>
      <c r="AD72" s="98"/>
      <c r="AE72" s="98"/>
      <c r="AG72" s="15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60"/>
      <c r="BC72" s="160"/>
      <c r="BD72" s="160"/>
      <c r="BE72" s="160"/>
      <c r="BF72" s="160"/>
      <c r="BG72" s="160"/>
      <c r="BH72" s="160"/>
      <c r="BI72" s="160"/>
      <c r="BJ72" s="160"/>
      <c r="BK72" s="160"/>
      <c r="BL72" s="160"/>
      <c r="BM72" s="160"/>
      <c r="BN72" s="160"/>
      <c r="BO72" s="160"/>
    </row>
    <row r="73" spans="1:67" ht="6" customHeight="1" x14ac:dyDescent="0.25">
      <c r="AG73" s="15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60"/>
      <c r="BA73" s="160"/>
      <c r="BB73" s="160"/>
      <c r="BC73" s="160"/>
      <c r="BD73" s="160"/>
      <c r="BE73" s="160"/>
      <c r="BF73" s="160"/>
      <c r="BG73" s="160"/>
      <c r="BH73" s="160"/>
      <c r="BI73" s="160"/>
      <c r="BJ73" s="160"/>
      <c r="BK73" s="160"/>
      <c r="BL73" s="160"/>
      <c r="BM73" s="160"/>
      <c r="BN73" s="160"/>
      <c r="BO73" s="160"/>
    </row>
    <row r="74" spans="1:67" ht="6" customHeight="1" x14ac:dyDescent="0.25">
      <c r="A74" s="118" t="s">
        <v>77</v>
      </c>
      <c r="B74" s="119"/>
      <c r="C74" s="119"/>
      <c r="D74" s="119"/>
      <c r="E74" s="119"/>
      <c r="F74" s="119"/>
      <c r="G74" s="119"/>
      <c r="H74" s="119"/>
      <c r="I74" s="98">
        <f>H71*(X71/4)</f>
        <v>0.37209999999999999</v>
      </c>
      <c r="J74" s="98"/>
      <c r="K74" s="98"/>
      <c r="L74" s="98"/>
      <c r="M74" s="98"/>
      <c r="N74" s="98"/>
      <c r="O74" s="98"/>
      <c r="P74" s="98"/>
      <c r="Q74" s="98"/>
      <c r="R74" s="98"/>
      <c r="S74" s="98"/>
      <c r="AG74" s="15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0"/>
      <c r="AU74" s="160"/>
      <c r="AV74" s="160"/>
      <c r="AW74" s="160"/>
      <c r="AX74" s="160"/>
      <c r="AY74" s="160"/>
      <c r="AZ74" s="160"/>
      <c r="BA74" s="160"/>
      <c r="BB74" s="160"/>
      <c r="BC74" s="160"/>
      <c r="BD74" s="160"/>
      <c r="BE74" s="160"/>
      <c r="BF74" s="160"/>
      <c r="BG74" s="160"/>
      <c r="BH74" s="160"/>
      <c r="BI74" s="160"/>
      <c r="BJ74" s="160"/>
      <c r="BK74" s="160"/>
      <c r="BL74" s="160"/>
      <c r="BM74" s="160"/>
      <c r="BN74" s="160"/>
      <c r="BO74" s="160"/>
    </row>
    <row r="75" spans="1:67" ht="6" customHeight="1" x14ac:dyDescent="0.25">
      <c r="A75" s="120"/>
      <c r="B75" s="121"/>
      <c r="C75" s="121"/>
      <c r="D75" s="121"/>
      <c r="E75" s="121"/>
      <c r="F75" s="121"/>
      <c r="G75" s="121"/>
      <c r="H75" s="121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AG75" s="15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  <c r="BL75" s="160"/>
      <c r="BM75" s="160"/>
      <c r="BN75" s="160"/>
      <c r="BO75" s="160"/>
    </row>
    <row r="76" spans="1:67" ht="6" customHeight="1" x14ac:dyDescent="0.25">
      <c r="AG76" s="15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  <c r="BL76" s="160"/>
      <c r="BM76" s="160"/>
      <c r="BN76" s="160"/>
      <c r="BO76" s="160"/>
    </row>
    <row r="77" spans="1:67" ht="6" customHeight="1" x14ac:dyDescent="0.25">
      <c r="A77" s="132" t="s">
        <v>60</v>
      </c>
      <c r="B77" s="133"/>
      <c r="C77" s="133"/>
      <c r="D77" s="133"/>
      <c r="E77" s="133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AH77" s="160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0"/>
      <c r="AU77" s="160"/>
      <c r="AV77" s="160"/>
      <c r="AW77" s="160"/>
      <c r="AX77" s="160"/>
      <c r="AY77" s="160"/>
      <c r="AZ77" s="160"/>
      <c r="BA77" s="160"/>
      <c r="BB77" s="160"/>
      <c r="BC77" s="160"/>
      <c r="BD77" s="160"/>
      <c r="BE77" s="160"/>
      <c r="BF77" s="160"/>
      <c r="BG77" s="160"/>
      <c r="BH77" s="160"/>
      <c r="BI77" s="160"/>
      <c r="BJ77" s="160"/>
      <c r="BK77" s="160"/>
      <c r="BL77" s="160"/>
      <c r="BM77" s="160"/>
      <c r="BN77" s="160"/>
      <c r="BO77" s="160"/>
    </row>
    <row r="78" spans="1:67" ht="6" customHeight="1" x14ac:dyDescent="0.25">
      <c r="A78" s="134"/>
      <c r="B78" s="135"/>
      <c r="C78" s="135"/>
      <c r="D78" s="135"/>
      <c r="E78" s="135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60"/>
      <c r="BA78" s="160"/>
      <c r="BB78" s="160"/>
      <c r="BC78" s="160"/>
      <c r="BD78" s="160"/>
      <c r="BE78" s="160"/>
      <c r="BF78" s="160"/>
      <c r="BG78" s="160"/>
      <c r="BH78" s="160"/>
      <c r="BI78" s="160"/>
      <c r="BJ78" s="160"/>
      <c r="BK78" s="160"/>
      <c r="BL78" s="160"/>
      <c r="BM78" s="160"/>
      <c r="BN78" s="160"/>
      <c r="BO78" s="160"/>
    </row>
    <row r="79" spans="1:67" ht="6" customHeight="1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Z79" s="15"/>
      <c r="AA79" s="15"/>
      <c r="AB79" s="15"/>
      <c r="AC79" s="15"/>
      <c r="AD79" s="15"/>
      <c r="AE79" s="15"/>
      <c r="AF79" s="15"/>
      <c r="AG79" s="15"/>
      <c r="AH79" s="160"/>
      <c r="AI79" s="160"/>
      <c r="AJ79" s="160"/>
      <c r="AK79" s="160"/>
      <c r="AL79" s="160"/>
      <c r="AM79" s="160"/>
      <c r="AN79" s="160"/>
      <c r="AO79" s="160"/>
      <c r="AP79" s="160"/>
      <c r="AQ79" s="160"/>
      <c r="AR79" s="160"/>
      <c r="AS79" s="160"/>
      <c r="AT79" s="160"/>
      <c r="AU79" s="160"/>
      <c r="AV79" s="160"/>
      <c r="AW79" s="160"/>
      <c r="AX79" s="160"/>
      <c r="AY79" s="160"/>
      <c r="AZ79" s="160"/>
      <c r="BA79" s="160"/>
      <c r="BB79" s="160"/>
      <c r="BC79" s="160"/>
      <c r="BD79" s="160"/>
      <c r="BE79" s="160"/>
      <c r="BF79" s="160"/>
      <c r="BG79" s="160"/>
      <c r="BH79" s="160"/>
      <c r="BI79" s="160"/>
      <c r="BJ79" s="160"/>
      <c r="BK79" s="160"/>
      <c r="BL79" s="160"/>
      <c r="BM79" s="160"/>
      <c r="BN79" s="160"/>
      <c r="BO79" s="160"/>
    </row>
    <row r="80" spans="1:67" ht="6" customHeight="1" x14ac:dyDescent="0.25">
      <c r="A80" s="162" t="s">
        <v>61</v>
      </c>
      <c r="B80" s="162"/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5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163"/>
      <c r="AG80" s="15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160"/>
      <c r="AX80" s="160"/>
      <c r="AY80" s="160"/>
      <c r="AZ80" s="160"/>
      <c r="BA80" s="160"/>
      <c r="BB80" s="160"/>
      <c r="BC80" s="160"/>
      <c r="BD80" s="160"/>
      <c r="BE80" s="160"/>
      <c r="BF80" s="160"/>
      <c r="BG80" s="160"/>
      <c r="BH80" s="160"/>
      <c r="BI80" s="160"/>
      <c r="BJ80" s="160"/>
      <c r="BK80" s="160"/>
      <c r="BL80" s="160"/>
      <c r="BM80" s="160"/>
      <c r="BN80" s="160"/>
      <c r="BO80" s="160"/>
    </row>
    <row r="81" spans="1:67" ht="6" customHeight="1" x14ac:dyDescent="0.25">
      <c r="A81" s="162"/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5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E81" s="163"/>
      <c r="AF81" s="163"/>
      <c r="AG81" s="15"/>
      <c r="AH81" s="160"/>
      <c r="AI81" s="160"/>
      <c r="AJ81" s="160"/>
      <c r="AK81" s="160"/>
      <c r="AL81" s="160"/>
      <c r="AM81" s="160"/>
      <c r="AN81" s="160"/>
      <c r="AO81" s="160"/>
      <c r="AP81" s="160"/>
      <c r="AQ81" s="160"/>
      <c r="AR81" s="160"/>
      <c r="AS81" s="160"/>
      <c r="AT81" s="160"/>
      <c r="AU81" s="160"/>
      <c r="AV81" s="160"/>
      <c r="AW81" s="160"/>
      <c r="AX81" s="160"/>
      <c r="AY81" s="160"/>
      <c r="AZ81" s="160"/>
      <c r="BA81" s="160"/>
      <c r="BB81" s="160"/>
      <c r="BC81" s="160"/>
      <c r="BD81" s="160"/>
      <c r="BE81" s="160"/>
      <c r="BF81" s="160"/>
      <c r="BG81" s="160"/>
      <c r="BH81" s="160"/>
      <c r="BI81" s="160"/>
      <c r="BJ81" s="160"/>
      <c r="BK81" s="160"/>
      <c r="BL81" s="160"/>
      <c r="BM81" s="160"/>
      <c r="BN81" s="160"/>
      <c r="BO81" s="160"/>
    </row>
    <row r="82" spans="1:67" ht="6" customHeight="1" x14ac:dyDescent="0.25">
      <c r="A82" s="163"/>
      <c r="B82" s="163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163"/>
      <c r="AG82" s="15"/>
      <c r="AH82" s="160"/>
      <c r="AI82" s="160"/>
      <c r="AJ82" s="160"/>
      <c r="AK82" s="160"/>
      <c r="AL82" s="160"/>
      <c r="AM82" s="160"/>
      <c r="AN82" s="160"/>
      <c r="AO82" s="160"/>
      <c r="AP82" s="160"/>
      <c r="AQ82" s="160"/>
      <c r="AR82" s="160"/>
      <c r="AS82" s="160"/>
      <c r="AT82" s="160"/>
      <c r="AU82" s="160"/>
      <c r="AV82" s="160"/>
      <c r="AW82" s="160"/>
      <c r="AX82" s="160"/>
      <c r="AY82" s="160"/>
      <c r="AZ82" s="160"/>
      <c r="BA82" s="160"/>
      <c r="BB82" s="160"/>
      <c r="BC82" s="160"/>
      <c r="BD82" s="160"/>
      <c r="BE82" s="160"/>
      <c r="BF82" s="160"/>
      <c r="BG82" s="160"/>
      <c r="BH82" s="160"/>
      <c r="BI82" s="160"/>
      <c r="BJ82" s="160"/>
      <c r="BK82" s="160"/>
      <c r="BL82" s="160"/>
      <c r="BM82" s="160"/>
      <c r="BN82" s="160"/>
      <c r="BO82" s="160"/>
    </row>
    <row r="83" spans="1:67" ht="6" customHeight="1" x14ac:dyDescent="0.25">
      <c r="A83" s="163"/>
      <c r="B83" s="163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163"/>
      <c r="AG83" s="15"/>
      <c r="AH83" s="160"/>
      <c r="AI83" s="160"/>
      <c r="AJ83" s="160"/>
      <c r="AK83" s="160"/>
      <c r="AL83" s="160"/>
      <c r="AM83" s="160"/>
      <c r="AN83" s="160"/>
      <c r="AO83" s="160"/>
      <c r="AP83" s="160"/>
      <c r="AQ83" s="160"/>
      <c r="AR83" s="160"/>
      <c r="AS83" s="160"/>
      <c r="AT83" s="160"/>
      <c r="AU83" s="160"/>
      <c r="AV83" s="160"/>
      <c r="AW83" s="160"/>
      <c r="AX83" s="160"/>
      <c r="AY83" s="160"/>
      <c r="AZ83" s="160"/>
      <c r="BA83" s="160"/>
      <c r="BB83" s="160"/>
      <c r="BC83" s="160"/>
      <c r="BD83" s="160"/>
      <c r="BE83" s="160"/>
      <c r="BF83" s="160"/>
      <c r="BG83" s="160"/>
      <c r="BH83" s="160"/>
      <c r="BI83" s="160"/>
      <c r="BJ83" s="160"/>
      <c r="BK83" s="160"/>
      <c r="BL83" s="160"/>
      <c r="BM83" s="160"/>
      <c r="BN83" s="160"/>
      <c r="BO83" s="160"/>
    </row>
    <row r="84" spans="1:67" ht="6" customHeight="1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15"/>
      <c r="AH84" s="160"/>
      <c r="AI84" s="160"/>
      <c r="AJ84" s="160"/>
      <c r="AK84" s="160"/>
      <c r="AL84" s="160"/>
      <c r="AM84" s="160"/>
      <c r="AN84" s="160"/>
      <c r="AO84" s="160"/>
      <c r="AP84" s="160"/>
      <c r="AQ84" s="160"/>
      <c r="AR84" s="160"/>
      <c r="AS84" s="160"/>
      <c r="AT84" s="160"/>
      <c r="AU84" s="160"/>
      <c r="AV84" s="160"/>
      <c r="AW84" s="160"/>
      <c r="AX84" s="160"/>
      <c r="AY84" s="160"/>
      <c r="AZ84" s="160"/>
      <c r="BA84" s="160"/>
      <c r="BB84" s="160"/>
      <c r="BC84" s="160"/>
      <c r="BD84" s="160"/>
      <c r="BE84" s="160"/>
      <c r="BF84" s="160"/>
      <c r="BG84" s="160"/>
      <c r="BH84" s="160"/>
      <c r="BI84" s="160"/>
      <c r="BJ84" s="160"/>
      <c r="BK84" s="160"/>
      <c r="BL84" s="160"/>
      <c r="BM84" s="160"/>
      <c r="BN84" s="160"/>
      <c r="BO84" s="160"/>
    </row>
    <row r="85" spans="1:67" ht="6" customHeight="1" x14ac:dyDescent="0.25">
      <c r="A85" s="162" t="s">
        <v>62</v>
      </c>
      <c r="B85" s="162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5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5"/>
      <c r="AH85" s="160"/>
      <c r="AI85" s="160"/>
      <c r="AJ85" s="160"/>
      <c r="AK85" s="160"/>
      <c r="AL85" s="160"/>
      <c r="AM85" s="160"/>
      <c r="AN85" s="160"/>
      <c r="AO85" s="160"/>
      <c r="AP85" s="160"/>
      <c r="AQ85" s="160"/>
      <c r="AR85" s="160"/>
      <c r="AS85" s="160"/>
      <c r="AT85" s="160"/>
      <c r="AU85" s="160"/>
      <c r="AV85" s="160"/>
      <c r="AW85" s="160"/>
      <c r="AX85" s="160"/>
      <c r="AY85" s="160"/>
      <c r="AZ85" s="160"/>
      <c r="BA85" s="160"/>
      <c r="BB85" s="160"/>
      <c r="BC85" s="160"/>
      <c r="BD85" s="160"/>
      <c r="BE85" s="160"/>
      <c r="BF85" s="160"/>
      <c r="BG85" s="160"/>
      <c r="BH85" s="160"/>
      <c r="BI85" s="160"/>
      <c r="BJ85" s="160"/>
      <c r="BK85" s="160"/>
      <c r="BL85" s="160"/>
      <c r="BM85" s="160"/>
      <c r="BN85" s="160"/>
      <c r="BO85" s="160"/>
    </row>
    <row r="86" spans="1:67" ht="6" customHeight="1" x14ac:dyDescent="0.25">
      <c r="A86" s="162"/>
      <c r="B86" s="162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5"/>
      <c r="U86" s="163"/>
      <c r="V86" s="163"/>
      <c r="W86" s="163"/>
      <c r="X86" s="163"/>
      <c r="Y86" s="163"/>
      <c r="Z86" s="163"/>
      <c r="AA86" s="163"/>
      <c r="AB86" s="163"/>
      <c r="AC86" s="163"/>
      <c r="AD86" s="163"/>
      <c r="AE86" s="163"/>
      <c r="AF86" s="163"/>
      <c r="AG86" s="15"/>
      <c r="AH86" s="160"/>
      <c r="AI86" s="160"/>
      <c r="AJ86" s="160"/>
      <c r="AK86" s="160"/>
      <c r="AL86" s="160"/>
      <c r="AM86" s="160"/>
      <c r="AN86" s="160"/>
      <c r="AO86" s="160"/>
      <c r="AP86" s="160"/>
      <c r="AQ86" s="160"/>
      <c r="AR86" s="160"/>
      <c r="AS86" s="160"/>
      <c r="AT86" s="160"/>
      <c r="AU86" s="160"/>
      <c r="AV86" s="160"/>
      <c r="AW86" s="160"/>
      <c r="AX86" s="160"/>
      <c r="AY86" s="160"/>
      <c r="AZ86" s="160"/>
      <c r="BA86" s="160"/>
      <c r="BB86" s="160"/>
      <c r="BC86" s="160"/>
      <c r="BD86" s="160"/>
      <c r="BE86" s="160"/>
      <c r="BF86" s="160"/>
      <c r="BG86" s="160"/>
      <c r="BH86" s="160"/>
      <c r="BI86" s="160"/>
      <c r="BJ86" s="160"/>
      <c r="BK86" s="160"/>
      <c r="BL86" s="160"/>
      <c r="BM86" s="160"/>
      <c r="BN86" s="160"/>
      <c r="BO86" s="160"/>
    </row>
    <row r="87" spans="1:67" ht="6" customHeight="1" x14ac:dyDescent="0.25">
      <c r="A87" s="163"/>
      <c r="B87" s="163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163"/>
      <c r="AG87" s="15"/>
      <c r="AH87" s="160"/>
      <c r="AI87" s="160"/>
      <c r="AJ87" s="160"/>
      <c r="AK87" s="160"/>
      <c r="AL87" s="160"/>
      <c r="AM87" s="160"/>
      <c r="AN87" s="160"/>
      <c r="AO87" s="160"/>
      <c r="AP87" s="160"/>
      <c r="AQ87" s="160"/>
      <c r="AR87" s="160"/>
      <c r="AS87" s="160"/>
      <c r="AT87" s="160"/>
      <c r="AU87" s="160"/>
      <c r="AV87" s="160"/>
      <c r="AW87" s="160"/>
      <c r="AX87" s="160"/>
      <c r="AY87" s="160"/>
      <c r="AZ87" s="160"/>
      <c r="BA87" s="160"/>
      <c r="BB87" s="160"/>
      <c r="BC87" s="160"/>
      <c r="BD87" s="160"/>
      <c r="BE87" s="160"/>
      <c r="BF87" s="160"/>
      <c r="BG87" s="160"/>
      <c r="BH87" s="160"/>
      <c r="BI87" s="160"/>
      <c r="BJ87" s="160"/>
      <c r="BK87" s="160"/>
      <c r="BL87" s="160"/>
      <c r="BM87" s="160"/>
      <c r="BN87" s="160"/>
      <c r="BO87" s="160"/>
    </row>
    <row r="88" spans="1:67" ht="6" customHeight="1" x14ac:dyDescent="0.25">
      <c r="A88" s="163"/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163"/>
      <c r="AH88" s="160"/>
      <c r="AI88" s="160"/>
      <c r="AJ88" s="160"/>
      <c r="AK88" s="160"/>
      <c r="AL88" s="160"/>
      <c r="AM88" s="160"/>
      <c r="AN88" s="160"/>
      <c r="AO88" s="160"/>
      <c r="AP88" s="160"/>
      <c r="AQ88" s="160"/>
      <c r="AR88" s="160"/>
      <c r="AS88" s="160"/>
      <c r="AT88" s="160"/>
      <c r="AU88" s="160"/>
      <c r="AV88" s="160"/>
      <c r="AW88" s="160"/>
      <c r="AX88" s="160"/>
      <c r="AY88" s="160"/>
      <c r="AZ88" s="160"/>
      <c r="BA88" s="160"/>
      <c r="BB88" s="160"/>
      <c r="BC88" s="160"/>
      <c r="BD88" s="160"/>
      <c r="BE88" s="160"/>
      <c r="BF88" s="160"/>
      <c r="BG88" s="160"/>
      <c r="BH88" s="160"/>
      <c r="BI88" s="160"/>
      <c r="BJ88" s="160"/>
      <c r="BK88" s="160"/>
      <c r="BL88" s="160"/>
      <c r="BM88" s="160"/>
      <c r="BN88" s="160"/>
      <c r="BO88" s="160"/>
    </row>
    <row r="89" spans="1:67" ht="6" customHeight="1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H89" s="160"/>
      <c r="AI89" s="160"/>
      <c r="AJ89" s="160"/>
      <c r="AK89" s="160"/>
      <c r="AL89" s="160"/>
      <c r="AM89" s="160"/>
      <c r="AN89" s="160"/>
      <c r="AO89" s="160"/>
      <c r="AP89" s="160"/>
      <c r="AQ89" s="160"/>
      <c r="AR89" s="160"/>
      <c r="AS89" s="160"/>
      <c r="AT89" s="160"/>
      <c r="AU89" s="160"/>
      <c r="AV89" s="160"/>
      <c r="AW89" s="160"/>
      <c r="AX89" s="160"/>
      <c r="AY89" s="160"/>
      <c r="AZ89" s="160"/>
      <c r="BA89" s="160"/>
      <c r="BB89" s="160"/>
      <c r="BC89" s="160"/>
      <c r="BD89" s="160"/>
      <c r="BE89" s="160"/>
      <c r="BF89" s="160"/>
      <c r="BG89" s="160"/>
      <c r="BH89" s="160"/>
      <c r="BI89" s="160"/>
      <c r="BJ89" s="160"/>
      <c r="BK89" s="160"/>
      <c r="BL89" s="160"/>
      <c r="BM89" s="160"/>
      <c r="BN89" s="160"/>
      <c r="BO89" s="160"/>
    </row>
    <row r="90" spans="1:67" ht="6" customHeight="1" x14ac:dyDescent="0.25">
      <c r="A90" s="162" t="s">
        <v>63</v>
      </c>
      <c r="B90" s="162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5"/>
      <c r="U90" s="173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H90" s="160"/>
      <c r="AI90" s="160"/>
      <c r="AJ90" s="160"/>
      <c r="AK90" s="160"/>
      <c r="AL90" s="160"/>
      <c r="AM90" s="160"/>
      <c r="AN90" s="160"/>
      <c r="AO90" s="160"/>
      <c r="AP90" s="160"/>
      <c r="AQ90" s="160"/>
      <c r="AR90" s="160"/>
      <c r="AS90" s="160"/>
      <c r="AT90" s="160"/>
      <c r="AU90" s="160"/>
      <c r="AV90" s="160"/>
      <c r="AW90" s="160"/>
      <c r="AX90" s="160"/>
      <c r="AY90" s="160"/>
      <c r="AZ90" s="160"/>
      <c r="BA90" s="160"/>
      <c r="BB90" s="160"/>
      <c r="BC90" s="160"/>
      <c r="BD90" s="160"/>
      <c r="BE90" s="160"/>
      <c r="BF90" s="160"/>
      <c r="BG90" s="160"/>
      <c r="BH90" s="160"/>
      <c r="BI90" s="160"/>
      <c r="BJ90" s="160"/>
      <c r="BK90" s="160"/>
      <c r="BL90" s="160"/>
      <c r="BM90" s="160"/>
      <c r="BN90" s="160"/>
      <c r="BO90" s="160"/>
    </row>
    <row r="91" spans="1:67" ht="6" customHeight="1" x14ac:dyDescent="0.25">
      <c r="A91" s="162"/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5"/>
      <c r="U91" s="163"/>
      <c r="V91" s="163"/>
      <c r="W91" s="163"/>
      <c r="X91" s="163"/>
      <c r="Y91" s="163"/>
      <c r="Z91" s="163"/>
      <c r="AA91" s="163"/>
      <c r="AB91" s="163"/>
      <c r="AC91" s="163"/>
      <c r="AD91" s="163"/>
      <c r="AE91" s="163"/>
      <c r="AF91" s="163"/>
      <c r="AH91" s="160"/>
      <c r="AI91" s="160"/>
      <c r="AJ91" s="160"/>
      <c r="AK91" s="160"/>
      <c r="AL91" s="160"/>
      <c r="AM91" s="160"/>
      <c r="AN91" s="160"/>
      <c r="AO91" s="160"/>
      <c r="AP91" s="160"/>
      <c r="AQ91" s="160"/>
      <c r="AR91" s="160"/>
      <c r="AS91" s="160"/>
      <c r="AT91" s="160"/>
      <c r="AU91" s="160"/>
      <c r="AV91" s="160"/>
      <c r="AW91" s="160"/>
      <c r="AX91" s="160"/>
      <c r="AY91" s="160"/>
      <c r="AZ91" s="160"/>
      <c r="BA91" s="160"/>
      <c r="BB91" s="160"/>
      <c r="BC91" s="160"/>
      <c r="BD91" s="160"/>
      <c r="BE91" s="160"/>
      <c r="BF91" s="160"/>
      <c r="BG91" s="160"/>
      <c r="BH91" s="160"/>
      <c r="BI91" s="160"/>
      <c r="BJ91" s="160"/>
      <c r="BK91" s="160"/>
      <c r="BL91" s="160"/>
      <c r="BM91" s="160"/>
      <c r="BN91" s="160"/>
      <c r="BO91" s="160"/>
    </row>
    <row r="92" spans="1:67" ht="6" customHeight="1" x14ac:dyDescent="0.25">
      <c r="A92" s="173"/>
      <c r="B92" s="173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H92" s="160"/>
      <c r="AI92" s="160"/>
      <c r="AJ92" s="160"/>
      <c r="AK92" s="160"/>
      <c r="AL92" s="160"/>
      <c r="AM92" s="160"/>
      <c r="AN92" s="160"/>
      <c r="AO92" s="160"/>
      <c r="AP92" s="160"/>
      <c r="AQ92" s="160"/>
      <c r="AR92" s="160"/>
      <c r="AS92" s="160"/>
      <c r="AT92" s="160"/>
      <c r="AU92" s="160"/>
      <c r="AV92" s="160"/>
      <c r="AW92" s="160"/>
      <c r="AX92" s="160"/>
      <c r="AY92" s="160"/>
      <c r="AZ92" s="160"/>
      <c r="BA92" s="160"/>
      <c r="BB92" s="160"/>
      <c r="BC92" s="160"/>
      <c r="BD92" s="160"/>
      <c r="BE92" s="160"/>
      <c r="BF92" s="160"/>
      <c r="BG92" s="160"/>
      <c r="BH92" s="160"/>
      <c r="BI92" s="160"/>
      <c r="BJ92" s="160"/>
      <c r="BK92" s="160"/>
      <c r="BL92" s="160"/>
      <c r="BM92" s="160"/>
      <c r="BN92" s="160"/>
      <c r="BO92" s="160"/>
    </row>
    <row r="93" spans="1:67" ht="6" customHeight="1" x14ac:dyDescent="0.25">
      <c r="A93" s="163"/>
      <c r="B93" s="163"/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H93" s="160"/>
      <c r="AI93" s="160"/>
      <c r="AJ93" s="160"/>
      <c r="AK93" s="160"/>
      <c r="AL93" s="160"/>
      <c r="AM93" s="160"/>
      <c r="AN93" s="160"/>
      <c r="AO93" s="160"/>
      <c r="AP93" s="160"/>
      <c r="AQ93" s="160"/>
      <c r="AR93" s="160"/>
      <c r="AS93" s="160"/>
      <c r="AT93" s="160"/>
      <c r="AU93" s="160"/>
      <c r="AV93" s="160"/>
      <c r="AW93" s="160"/>
      <c r="AX93" s="160"/>
      <c r="AY93" s="160"/>
      <c r="AZ93" s="160"/>
      <c r="BA93" s="160"/>
      <c r="BB93" s="160"/>
      <c r="BC93" s="160"/>
      <c r="BD93" s="160"/>
      <c r="BE93" s="160"/>
      <c r="BF93" s="160"/>
      <c r="BG93" s="160"/>
      <c r="BH93" s="160"/>
      <c r="BI93" s="160"/>
      <c r="BJ93" s="160"/>
      <c r="BK93" s="160"/>
      <c r="BL93" s="160"/>
      <c r="BM93" s="160"/>
      <c r="BN93" s="160"/>
      <c r="BO93" s="160"/>
    </row>
    <row r="94" spans="1:67" ht="6" customHeight="1" x14ac:dyDescent="0.25">
      <c r="A94" s="174"/>
      <c r="B94" s="174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H94" s="160"/>
      <c r="AI94" s="160"/>
      <c r="AJ94" s="160"/>
      <c r="AK94" s="160"/>
      <c r="AL94" s="160"/>
      <c r="AM94" s="160"/>
      <c r="AN94" s="160"/>
      <c r="AO94" s="160"/>
      <c r="AP94" s="160"/>
      <c r="AQ94" s="160"/>
      <c r="AR94" s="160"/>
      <c r="AS94" s="160"/>
      <c r="AT94" s="160"/>
      <c r="AU94" s="160"/>
      <c r="AV94" s="160"/>
      <c r="AW94" s="160"/>
      <c r="AX94" s="160"/>
      <c r="AY94" s="160"/>
      <c r="AZ94" s="160"/>
      <c r="BA94" s="160"/>
      <c r="BB94" s="160"/>
      <c r="BC94" s="160"/>
      <c r="BD94" s="160"/>
      <c r="BE94" s="160"/>
      <c r="BF94" s="160"/>
      <c r="BG94" s="160"/>
      <c r="BH94" s="160"/>
      <c r="BI94" s="160"/>
      <c r="BJ94" s="160"/>
      <c r="BK94" s="160"/>
      <c r="BL94" s="160"/>
      <c r="BM94" s="160"/>
      <c r="BN94" s="160"/>
      <c r="BO94" s="160"/>
    </row>
    <row r="95" spans="1:67" ht="6" customHeight="1" x14ac:dyDescent="0.25">
      <c r="A95" s="174"/>
      <c r="B95" s="174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H95" s="160"/>
      <c r="AI95" s="160"/>
      <c r="AJ95" s="160"/>
      <c r="AK95" s="160"/>
      <c r="AL95" s="160"/>
      <c r="AM95" s="160"/>
      <c r="AN95" s="160"/>
      <c r="AO95" s="160"/>
      <c r="AP95" s="160"/>
      <c r="AQ95" s="160"/>
      <c r="AR95" s="160"/>
      <c r="AS95" s="160"/>
      <c r="AT95" s="160"/>
      <c r="AU95" s="160"/>
      <c r="AV95" s="160"/>
      <c r="AW95" s="160"/>
      <c r="AX95" s="160"/>
      <c r="AY95" s="160"/>
      <c r="AZ95" s="160"/>
      <c r="BA95" s="160"/>
      <c r="BB95" s="160"/>
      <c r="BC95" s="160"/>
      <c r="BD95" s="160"/>
      <c r="BE95" s="160"/>
      <c r="BF95" s="160"/>
      <c r="BG95" s="160"/>
      <c r="BH95" s="160"/>
      <c r="BI95" s="160"/>
      <c r="BJ95" s="160"/>
      <c r="BK95" s="160"/>
      <c r="BL95" s="160"/>
      <c r="BM95" s="160"/>
      <c r="BN95" s="160"/>
      <c r="BO95" s="160"/>
    </row>
    <row r="96" spans="1:67" ht="6" customHeight="1" x14ac:dyDescent="0.25"/>
    <row r="97" spans="1:67" ht="6" customHeight="1" x14ac:dyDescent="0.25">
      <c r="A97" s="162" t="s">
        <v>64</v>
      </c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5"/>
      <c r="U97" s="170"/>
      <c r="V97" s="170"/>
      <c r="W97" s="170"/>
      <c r="X97" s="170"/>
      <c r="Y97" s="170"/>
      <c r="Z97" s="170"/>
      <c r="AA97" s="170"/>
      <c r="AB97" s="170"/>
      <c r="AC97" s="170"/>
      <c r="AD97" s="170"/>
      <c r="AE97" s="170"/>
      <c r="AF97" s="170"/>
      <c r="AG97" s="170"/>
      <c r="AH97" s="170"/>
      <c r="AI97" s="170"/>
      <c r="AJ97" s="170"/>
      <c r="AK97" s="170"/>
      <c r="AL97" s="170"/>
      <c r="AM97" s="170"/>
      <c r="AN97" s="170"/>
      <c r="AO97" s="170"/>
      <c r="AP97" s="170"/>
      <c r="AQ97" s="170"/>
      <c r="AR97" s="170"/>
      <c r="AS97" s="170"/>
      <c r="AT97" s="170"/>
      <c r="AU97" s="170"/>
      <c r="AV97" s="170"/>
      <c r="AW97" s="170"/>
      <c r="AX97" s="170"/>
      <c r="AY97" s="170"/>
      <c r="AZ97" s="170"/>
      <c r="BA97" s="170"/>
      <c r="BB97" s="170"/>
      <c r="BC97" s="170"/>
      <c r="BD97" s="170"/>
      <c r="BE97" s="170"/>
      <c r="BF97" s="170"/>
      <c r="BG97" s="170"/>
      <c r="BH97" s="170"/>
      <c r="BI97" s="170"/>
      <c r="BJ97" s="170"/>
      <c r="BK97" s="170"/>
      <c r="BL97" s="170"/>
      <c r="BM97" s="170"/>
      <c r="BN97" s="170"/>
      <c r="BO97" s="170"/>
    </row>
    <row r="98" spans="1:67" ht="6" customHeight="1" x14ac:dyDescent="0.25">
      <c r="A98" s="162"/>
      <c r="B98" s="162"/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5"/>
      <c r="U98" s="170"/>
      <c r="V98" s="170"/>
      <c r="W98" s="170"/>
      <c r="X98" s="170"/>
      <c r="Y98" s="170"/>
      <c r="Z98" s="170"/>
      <c r="AA98" s="170"/>
      <c r="AB98" s="170"/>
      <c r="AC98" s="170"/>
      <c r="AD98" s="170"/>
      <c r="AE98" s="170"/>
      <c r="AF98" s="170"/>
      <c r="AG98" s="170"/>
      <c r="AH98" s="170"/>
      <c r="AI98" s="170"/>
      <c r="AJ98" s="170"/>
      <c r="AK98" s="170"/>
      <c r="AL98" s="170"/>
      <c r="AM98" s="170"/>
      <c r="AN98" s="170"/>
      <c r="AO98" s="170"/>
      <c r="AP98" s="170"/>
      <c r="AQ98" s="170"/>
      <c r="AR98" s="170"/>
      <c r="AS98" s="170"/>
      <c r="AT98" s="170"/>
      <c r="AU98" s="170"/>
      <c r="AV98" s="170"/>
      <c r="AW98" s="170"/>
      <c r="AX98" s="170"/>
      <c r="AY98" s="170"/>
      <c r="AZ98" s="170"/>
      <c r="BA98" s="170"/>
      <c r="BB98" s="170"/>
      <c r="BC98" s="170"/>
      <c r="BD98" s="170"/>
      <c r="BE98" s="170"/>
      <c r="BF98" s="170"/>
      <c r="BG98" s="170"/>
      <c r="BH98" s="170"/>
      <c r="BI98" s="170"/>
      <c r="BJ98" s="170"/>
      <c r="BK98" s="170"/>
      <c r="BL98" s="170"/>
      <c r="BM98" s="170"/>
      <c r="BN98" s="170"/>
      <c r="BO98" s="170"/>
    </row>
    <row r="99" spans="1:67" ht="6" customHeight="1" x14ac:dyDescent="0.25">
      <c r="A99" s="170"/>
      <c r="B99" s="170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70"/>
      <c r="AA99" s="170"/>
      <c r="AB99" s="170"/>
      <c r="AC99" s="170"/>
      <c r="AD99" s="170"/>
      <c r="AE99" s="170"/>
      <c r="AF99" s="170"/>
      <c r="AG99" s="170"/>
      <c r="AH99" s="170"/>
      <c r="AI99" s="170"/>
      <c r="AJ99" s="170"/>
      <c r="AK99" s="170"/>
      <c r="AL99" s="170"/>
      <c r="AM99" s="170"/>
      <c r="AN99" s="170"/>
      <c r="AO99" s="170"/>
      <c r="AP99" s="170"/>
      <c r="AQ99" s="170"/>
      <c r="AR99" s="170"/>
      <c r="AS99" s="170"/>
      <c r="AT99" s="170"/>
      <c r="AU99" s="170"/>
      <c r="AV99" s="170"/>
      <c r="AW99" s="170"/>
      <c r="AX99" s="170"/>
      <c r="AY99" s="170"/>
      <c r="AZ99" s="170"/>
      <c r="BA99" s="170"/>
      <c r="BB99" s="170"/>
      <c r="BC99" s="170"/>
      <c r="BD99" s="170"/>
      <c r="BE99" s="170"/>
      <c r="BF99" s="170"/>
      <c r="BG99" s="170"/>
      <c r="BH99" s="170"/>
      <c r="BI99" s="170"/>
      <c r="BJ99" s="170"/>
      <c r="BK99" s="170"/>
      <c r="BL99" s="170"/>
      <c r="BM99" s="170"/>
      <c r="BN99" s="170"/>
      <c r="BO99" s="170"/>
    </row>
    <row r="100" spans="1:67" ht="6" customHeight="1" x14ac:dyDescent="0.25">
      <c r="A100" s="170"/>
      <c r="B100" s="170"/>
      <c r="C100" s="170"/>
      <c r="D100" s="170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0"/>
      <c r="Z100" s="170"/>
      <c r="AA100" s="170"/>
      <c r="AB100" s="170"/>
      <c r="AC100" s="170"/>
      <c r="AD100" s="170"/>
      <c r="AE100" s="170"/>
      <c r="AF100" s="170"/>
      <c r="AG100" s="170"/>
      <c r="AH100" s="170"/>
      <c r="AI100" s="170"/>
      <c r="AJ100" s="170"/>
      <c r="AK100" s="170"/>
      <c r="AL100" s="170"/>
      <c r="AM100" s="170"/>
      <c r="AN100" s="170"/>
      <c r="AO100" s="170"/>
      <c r="AP100" s="170"/>
      <c r="AQ100" s="170"/>
      <c r="AR100" s="170"/>
      <c r="AS100" s="170"/>
      <c r="AT100" s="170"/>
      <c r="AU100" s="170"/>
      <c r="AV100" s="170"/>
      <c r="AW100" s="170"/>
      <c r="AX100" s="170"/>
      <c r="AY100" s="170"/>
      <c r="AZ100" s="170"/>
      <c r="BA100" s="170"/>
      <c r="BB100" s="170"/>
      <c r="BC100" s="170"/>
      <c r="BD100" s="170"/>
      <c r="BE100" s="170"/>
      <c r="BF100" s="170"/>
      <c r="BG100" s="170"/>
      <c r="BH100" s="170"/>
      <c r="BI100" s="170"/>
      <c r="BJ100" s="170"/>
      <c r="BK100" s="170"/>
      <c r="BL100" s="170"/>
      <c r="BM100" s="170"/>
      <c r="BN100" s="170"/>
      <c r="BO100" s="170"/>
    </row>
    <row r="101" spans="1:67" ht="6" customHeight="1" x14ac:dyDescent="0.25">
      <c r="A101" s="170"/>
      <c r="B101" s="170"/>
      <c r="C101" s="170"/>
      <c r="D101" s="170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  <c r="AA101" s="170"/>
      <c r="AB101" s="170"/>
      <c r="AC101" s="170"/>
      <c r="AD101" s="170"/>
      <c r="AE101" s="170"/>
      <c r="AF101" s="170"/>
      <c r="AG101" s="170"/>
      <c r="AH101" s="170"/>
      <c r="AI101" s="170"/>
      <c r="AJ101" s="170"/>
      <c r="AK101" s="170"/>
      <c r="AL101" s="170"/>
      <c r="AM101" s="170"/>
      <c r="AN101" s="170"/>
      <c r="AO101" s="170"/>
      <c r="AP101" s="170"/>
      <c r="AQ101" s="170"/>
      <c r="AR101" s="170"/>
      <c r="AS101" s="170"/>
      <c r="AT101" s="170"/>
      <c r="AU101" s="170"/>
      <c r="AV101" s="170"/>
      <c r="AW101" s="170"/>
      <c r="AX101" s="170"/>
      <c r="AY101" s="170"/>
      <c r="AZ101" s="170"/>
      <c r="BA101" s="170"/>
      <c r="BB101" s="170"/>
      <c r="BC101" s="170"/>
      <c r="BD101" s="170"/>
      <c r="BE101" s="170"/>
      <c r="BF101" s="170"/>
      <c r="BG101" s="170"/>
      <c r="BH101" s="170"/>
      <c r="BI101" s="170"/>
      <c r="BJ101" s="170"/>
      <c r="BK101" s="170"/>
      <c r="BL101" s="170"/>
      <c r="BM101" s="170"/>
      <c r="BN101" s="170"/>
      <c r="BO101" s="170"/>
    </row>
    <row r="102" spans="1:67" ht="6" customHeight="1" x14ac:dyDescent="0.25">
      <c r="A102" s="170"/>
      <c r="B102" s="170"/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  <c r="AA102" s="170"/>
      <c r="AB102" s="170"/>
      <c r="AC102" s="170"/>
      <c r="AD102" s="170"/>
      <c r="AE102" s="170"/>
      <c r="AF102" s="170"/>
      <c r="AG102" s="170"/>
      <c r="AH102" s="170"/>
      <c r="AI102" s="170"/>
      <c r="AJ102" s="170"/>
      <c r="AK102" s="170"/>
      <c r="AL102" s="170"/>
      <c r="AM102" s="170"/>
      <c r="AN102" s="170"/>
      <c r="AO102" s="170"/>
      <c r="AP102" s="170"/>
      <c r="AQ102" s="170"/>
      <c r="AR102" s="170"/>
      <c r="AS102" s="170"/>
      <c r="AT102" s="170"/>
      <c r="AU102" s="170"/>
      <c r="AV102" s="170"/>
      <c r="AW102" s="170"/>
      <c r="AX102" s="170"/>
      <c r="AY102" s="170"/>
      <c r="AZ102" s="170"/>
      <c r="BA102" s="170"/>
      <c r="BB102" s="170"/>
      <c r="BC102" s="170"/>
      <c r="BD102" s="170"/>
      <c r="BE102" s="170"/>
      <c r="BF102" s="170"/>
      <c r="BG102" s="170"/>
      <c r="BH102" s="170"/>
      <c r="BI102" s="170"/>
      <c r="BJ102" s="170"/>
      <c r="BK102" s="170"/>
      <c r="BL102" s="170"/>
      <c r="BM102" s="170"/>
      <c r="BN102" s="170"/>
      <c r="BO102" s="170"/>
    </row>
    <row r="103" spans="1:67" ht="6" customHeight="1" x14ac:dyDescent="0.25">
      <c r="A103" s="170"/>
      <c r="B103" s="170"/>
      <c r="C103" s="170"/>
      <c r="D103" s="170"/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70"/>
      <c r="AA103" s="170"/>
      <c r="AB103" s="170"/>
      <c r="AC103" s="170"/>
      <c r="AD103" s="170"/>
      <c r="AE103" s="170"/>
      <c r="AF103" s="170"/>
      <c r="AG103" s="170"/>
      <c r="AH103" s="170"/>
      <c r="AI103" s="170"/>
      <c r="AJ103" s="170"/>
      <c r="AK103" s="170"/>
      <c r="AL103" s="170"/>
      <c r="AM103" s="170"/>
      <c r="AN103" s="170"/>
      <c r="AO103" s="170"/>
      <c r="AP103" s="170"/>
      <c r="AQ103" s="170"/>
      <c r="AR103" s="170"/>
      <c r="AS103" s="170"/>
      <c r="AT103" s="170"/>
      <c r="AU103" s="170"/>
      <c r="AV103" s="170"/>
      <c r="AW103" s="170"/>
      <c r="AX103" s="170"/>
      <c r="AY103" s="170"/>
      <c r="AZ103" s="170"/>
      <c r="BA103" s="170"/>
      <c r="BB103" s="170"/>
      <c r="BC103" s="170"/>
      <c r="BD103" s="170"/>
      <c r="BE103" s="170"/>
      <c r="BF103" s="170"/>
      <c r="BG103" s="170"/>
      <c r="BH103" s="170"/>
      <c r="BI103" s="170"/>
      <c r="BJ103" s="170"/>
      <c r="BK103" s="170"/>
      <c r="BL103" s="170"/>
      <c r="BM103" s="170"/>
      <c r="BN103" s="170"/>
      <c r="BO103" s="170"/>
    </row>
    <row r="104" spans="1:67" ht="6" customHeight="1" x14ac:dyDescent="0.25">
      <c r="A104" s="170"/>
      <c r="B104" s="170"/>
      <c r="C104" s="170"/>
      <c r="D104" s="170"/>
      <c r="E104" s="170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  <c r="AA104" s="170"/>
      <c r="AB104" s="170"/>
      <c r="AC104" s="170"/>
      <c r="AD104" s="170"/>
      <c r="AE104" s="170"/>
      <c r="AF104" s="170"/>
      <c r="AG104" s="170"/>
      <c r="AH104" s="170"/>
      <c r="AI104" s="170"/>
      <c r="AJ104" s="170"/>
      <c r="AK104" s="170"/>
      <c r="AL104" s="170"/>
      <c r="AM104" s="170"/>
      <c r="AN104" s="170"/>
      <c r="AO104" s="170"/>
      <c r="AP104" s="170"/>
      <c r="AQ104" s="170"/>
      <c r="AR104" s="170"/>
      <c r="AS104" s="170"/>
      <c r="AT104" s="170"/>
      <c r="AU104" s="170"/>
      <c r="AV104" s="170"/>
      <c r="AW104" s="170"/>
      <c r="AX104" s="170"/>
      <c r="AY104" s="170"/>
      <c r="AZ104" s="170"/>
      <c r="BA104" s="170"/>
      <c r="BB104" s="170"/>
      <c r="BC104" s="170"/>
      <c r="BD104" s="170"/>
      <c r="BE104" s="170"/>
      <c r="BF104" s="170"/>
      <c r="BG104" s="170"/>
      <c r="BH104" s="170"/>
      <c r="BI104" s="170"/>
      <c r="BJ104" s="170"/>
      <c r="BK104" s="170"/>
      <c r="BL104" s="170"/>
      <c r="BM104" s="170"/>
      <c r="BN104" s="170"/>
      <c r="BO104" s="170"/>
    </row>
    <row r="105" spans="1:67" ht="6" customHeight="1" x14ac:dyDescent="0.25">
      <c r="A105" s="170"/>
      <c r="B105" s="170"/>
      <c r="C105" s="170"/>
      <c r="D105" s="170"/>
      <c r="E105" s="170"/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  <c r="AA105" s="170"/>
      <c r="AB105" s="170"/>
      <c r="AC105" s="170"/>
      <c r="AD105" s="170"/>
      <c r="AE105" s="170"/>
      <c r="AF105" s="170"/>
      <c r="AG105" s="170"/>
      <c r="AH105" s="170"/>
      <c r="AI105" s="170"/>
      <c r="AJ105" s="170"/>
      <c r="AK105" s="170"/>
      <c r="AL105" s="170"/>
      <c r="AM105" s="170"/>
      <c r="AN105" s="170"/>
      <c r="AO105" s="170"/>
      <c r="AP105" s="170"/>
      <c r="AQ105" s="170"/>
      <c r="AR105" s="170"/>
      <c r="AS105" s="170"/>
      <c r="AT105" s="170"/>
      <c r="AU105" s="170"/>
      <c r="AV105" s="170"/>
      <c r="AW105" s="170"/>
      <c r="AX105" s="170"/>
      <c r="AY105" s="170"/>
      <c r="AZ105" s="170"/>
      <c r="BA105" s="170"/>
      <c r="BB105" s="170"/>
      <c r="BC105" s="170"/>
      <c r="BD105" s="170"/>
      <c r="BE105" s="170"/>
      <c r="BF105" s="170"/>
      <c r="BG105" s="170"/>
      <c r="BH105" s="170"/>
      <c r="BI105" s="170"/>
      <c r="BJ105" s="170"/>
      <c r="BK105" s="170"/>
      <c r="BL105" s="170"/>
      <c r="BM105" s="170"/>
      <c r="BN105" s="170"/>
      <c r="BO105" s="170"/>
    </row>
    <row r="106" spans="1:67" ht="6" customHeight="1" x14ac:dyDescent="0.25">
      <c r="A106" s="170"/>
      <c r="B106" s="170"/>
      <c r="C106" s="170"/>
      <c r="D106" s="170"/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/>
      <c r="Z106" s="170"/>
      <c r="AA106" s="170"/>
      <c r="AB106" s="170"/>
      <c r="AC106" s="170"/>
      <c r="AD106" s="170"/>
      <c r="AE106" s="170"/>
      <c r="AF106" s="170"/>
      <c r="AG106" s="170"/>
      <c r="AH106" s="170"/>
      <c r="AI106" s="170"/>
      <c r="AJ106" s="170"/>
      <c r="AK106" s="170"/>
      <c r="AL106" s="170"/>
      <c r="AM106" s="170"/>
      <c r="AN106" s="170"/>
      <c r="AO106" s="170"/>
      <c r="AP106" s="170"/>
      <c r="AQ106" s="170"/>
      <c r="AR106" s="170"/>
      <c r="AS106" s="170"/>
      <c r="AT106" s="170"/>
      <c r="AU106" s="170"/>
      <c r="AV106" s="170"/>
      <c r="AW106" s="170"/>
      <c r="AX106" s="170"/>
      <c r="AY106" s="170"/>
      <c r="AZ106" s="170"/>
      <c r="BA106" s="170"/>
      <c r="BB106" s="170"/>
      <c r="BC106" s="170"/>
      <c r="BD106" s="170"/>
      <c r="BE106" s="170"/>
      <c r="BF106" s="170"/>
      <c r="BG106" s="170"/>
      <c r="BH106" s="170"/>
      <c r="BI106" s="170"/>
      <c r="BJ106" s="170"/>
      <c r="BK106" s="170"/>
      <c r="BL106" s="170"/>
      <c r="BM106" s="170"/>
      <c r="BN106" s="170"/>
      <c r="BO106" s="170"/>
    </row>
    <row r="107" spans="1:67" ht="6" customHeight="1" x14ac:dyDescent="0.25">
      <c r="A107" s="171" t="s">
        <v>65</v>
      </c>
      <c r="B107" s="171"/>
      <c r="C107" s="171"/>
      <c r="D107" s="171"/>
      <c r="E107" s="171"/>
      <c r="F107" s="171"/>
      <c r="G107" s="171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72" t="s">
        <v>66</v>
      </c>
      <c r="Z107" s="172"/>
      <c r="AA107" s="172"/>
      <c r="AB107" s="172"/>
      <c r="AC107" s="172"/>
      <c r="AD107" s="172"/>
      <c r="AE107" s="172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</row>
    <row r="108" spans="1:67" ht="6" customHeight="1" x14ac:dyDescent="0.25">
      <c r="A108" s="171"/>
      <c r="B108" s="171"/>
      <c r="C108" s="171"/>
      <c r="D108" s="171"/>
      <c r="E108" s="171"/>
      <c r="F108" s="171"/>
      <c r="G108" s="171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72"/>
      <c r="Z108" s="172"/>
      <c r="AA108" s="172"/>
      <c r="AB108" s="172"/>
      <c r="AC108" s="172"/>
      <c r="AD108" s="172"/>
      <c r="AE108" s="172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</row>
    <row r="109" spans="1:67" ht="6" customHeight="1" x14ac:dyDescent="0.25">
      <c r="BN109" s="15"/>
    </row>
    <row r="110" spans="1:67" ht="6" customHeight="1" x14ac:dyDescent="0.25">
      <c r="BN110" s="15"/>
    </row>
    <row r="111" spans="1:67" ht="6" customHeight="1" x14ac:dyDescent="0.25"/>
    <row r="112" spans="1:67" ht="6" customHeight="1" x14ac:dyDescent="0.25"/>
    <row r="113" ht="6" customHeight="1" x14ac:dyDescent="0.25"/>
    <row r="114" ht="6" customHeight="1" x14ac:dyDescent="0.25"/>
    <row r="115" ht="6" customHeight="1" x14ac:dyDescent="0.25"/>
    <row r="116" ht="6" customHeight="1" x14ac:dyDescent="0.25"/>
    <row r="117" ht="6" customHeight="1" x14ac:dyDescent="0.25"/>
    <row r="118" ht="6" customHeight="1" x14ac:dyDescent="0.25"/>
    <row r="119" ht="6" customHeight="1" x14ac:dyDescent="0.25"/>
    <row r="120" ht="6" customHeight="1" x14ac:dyDescent="0.25"/>
    <row r="121" ht="6" customHeight="1" x14ac:dyDescent="0.25"/>
    <row r="122" ht="6" customHeight="1" x14ac:dyDescent="0.25"/>
    <row r="123" ht="6" customHeight="1" x14ac:dyDescent="0.25"/>
    <row r="124" ht="6" customHeight="1" x14ac:dyDescent="0.25"/>
    <row r="125" ht="6" customHeight="1" x14ac:dyDescent="0.25"/>
    <row r="126" ht="6" customHeight="1" x14ac:dyDescent="0.25"/>
    <row r="127" ht="6" customHeight="1" x14ac:dyDescent="0.25"/>
    <row r="128" ht="6" customHeight="1" x14ac:dyDescent="0.25"/>
    <row r="129" ht="6" customHeight="1" x14ac:dyDescent="0.25"/>
    <row r="130" ht="6" customHeight="1" x14ac:dyDescent="0.25"/>
    <row r="131" ht="6" customHeight="1" x14ac:dyDescent="0.25"/>
    <row r="132" ht="6" customHeight="1" x14ac:dyDescent="0.25"/>
    <row r="133" ht="6" customHeight="1" x14ac:dyDescent="0.25"/>
    <row r="134" ht="6" customHeight="1" x14ac:dyDescent="0.25"/>
    <row r="135" ht="6" customHeight="1" x14ac:dyDescent="0.25"/>
    <row r="136" ht="6" customHeight="1" x14ac:dyDescent="0.25"/>
    <row r="137" ht="6" customHeight="1" x14ac:dyDescent="0.25"/>
    <row r="138" ht="6" customHeight="1" x14ac:dyDescent="0.25"/>
    <row r="139" ht="6" customHeight="1" x14ac:dyDescent="0.25"/>
    <row r="140" ht="6" customHeight="1" x14ac:dyDescent="0.25"/>
    <row r="141" ht="6" customHeight="1" x14ac:dyDescent="0.25"/>
    <row r="142" ht="6" customHeight="1" x14ac:dyDescent="0.25"/>
  </sheetData>
  <mergeCells count="127">
    <mergeCell ref="A19:BO19"/>
    <mergeCell ref="A20:BO20"/>
    <mergeCell ref="A21:BO21"/>
    <mergeCell ref="A22:BO22"/>
    <mergeCell ref="A16:BO16"/>
    <mergeCell ref="A7:G8"/>
    <mergeCell ref="H7:K8"/>
    <mergeCell ref="A1:J2"/>
    <mergeCell ref="K1:BB2"/>
    <mergeCell ref="BE1:BI2"/>
    <mergeCell ref="A4:J5"/>
    <mergeCell ref="K4:BB5"/>
    <mergeCell ref="BH7:BN8"/>
    <mergeCell ref="BD4:BG5"/>
    <mergeCell ref="BD7:BG8"/>
    <mergeCell ref="A10:D11"/>
    <mergeCell ref="AJ7:AQ8"/>
    <mergeCell ref="AR7:BB8"/>
    <mergeCell ref="A99:BO100"/>
    <mergeCell ref="A101:BO102"/>
    <mergeCell ref="A103:BO104"/>
    <mergeCell ref="A105:BO106"/>
    <mergeCell ref="A107:G108"/>
    <mergeCell ref="H107:X108"/>
    <mergeCell ref="Y107:AE108"/>
    <mergeCell ref="AF107:AV108"/>
    <mergeCell ref="U90:AF91"/>
    <mergeCell ref="A92:AF93"/>
    <mergeCell ref="A94:AF95"/>
    <mergeCell ref="A97:S98"/>
    <mergeCell ref="U97:BO98"/>
    <mergeCell ref="BH4:BN5"/>
    <mergeCell ref="AJ10:AP11"/>
    <mergeCell ref="AQ10:BN11"/>
    <mergeCell ref="AH32:BO95"/>
    <mergeCell ref="A23:BO23"/>
    <mergeCell ref="A24:BO24"/>
    <mergeCell ref="A25:BO25"/>
    <mergeCell ref="A26:BO26"/>
    <mergeCell ref="A35:G36"/>
    <mergeCell ref="I35:O36"/>
    <mergeCell ref="A90:S91"/>
    <mergeCell ref="A80:S81"/>
    <mergeCell ref="U80:AF81"/>
    <mergeCell ref="A82:AF83"/>
    <mergeCell ref="A85:S86"/>
    <mergeCell ref="U85:AF86"/>
    <mergeCell ref="A87:AF88"/>
    <mergeCell ref="A59:G60"/>
    <mergeCell ref="A27:BO27"/>
    <mergeCell ref="A28:BO28"/>
    <mergeCell ref="A29:BO29"/>
    <mergeCell ref="A30:BO30"/>
    <mergeCell ref="A17:BO17"/>
    <mergeCell ref="A18:BO18"/>
    <mergeCell ref="A50:L51"/>
    <mergeCell ref="O47:V48"/>
    <mergeCell ref="I62:O63"/>
    <mergeCell ref="Q62:W63"/>
    <mergeCell ref="G47:M48"/>
    <mergeCell ref="A68:J69"/>
    <mergeCell ref="K68:O69"/>
    <mergeCell ref="Q68:Z69"/>
    <mergeCell ref="A74:H75"/>
    <mergeCell ref="A71:G72"/>
    <mergeCell ref="H71:O72"/>
    <mergeCell ref="A53:J54"/>
    <mergeCell ref="A62:H63"/>
    <mergeCell ref="AD65:AE66"/>
    <mergeCell ref="I74:S75"/>
    <mergeCell ref="F77:S78"/>
    <mergeCell ref="AA68:AC69"/>
    <mergeCell ref="AD68:AE69"/>
    <mergeCell ref="A77:E78"/>
    <mergeCell ref="A65:J66"/>
    <mergeCell ref="K65:M66"/>
    <mergeCell ref="N65:O66"/>
    <mergeCell ref="Q65:Z66"/>
    <mergeCell ref="AA65:AC66"/>
    <mergeCell ref="Q71:W72"/>
    <mergeCell ref="X71:AE72"/>
    <mergeCell ref="A56:J57"/>
    <mergeCell ref="K56:O57"/>
    <mergeCell ref="W35:Z36"/>
    <mergeCell ref="AA35:AE36"/>
    <mergeCell ref="A38:F39"/>
    <mergeCell ref="G38:J39"/>
    <mergeCell ref="K38:O39"/>
    <mergeCell ref="Q38:V39"/>
    <mergeCell ref="W38:Z39"/>
    <mergeCell ref="Q35:V36"/>
    <mergeCell ref="A47:F48"/>
    <mergeCell ref="A44:B45"/>
    <mergeCell ref="C44:G45"/>
    <mergeCell ref="I44:J45"/>
    <mergeCell ref="Q44:R45"/>
    <mergeCell ref="AA41:AE42"/>
    <mergeCell ref="AA38:AE39"/>
    <mergeCell ref="A41:F42"/>
    <mergeCell ref="G41:J42"/>
    <mergeCell ref="K41:O42"/>
    <mergeCell ref="Q41:V42"/>
    <mergeCell ref="W41:Z42"/>
    <mergeCell ref="Y62:AE63"/>
    <mergeCell ref="W47:AE48"/>
    <mergeCell ref="AB59:AE60"/>
    <mergeCell ref="H59:Q60"/>
    <mergeCell ref="E10:K11"/>
    <mergeCell ref="A13:K14"/>
    <mergeCell ref="X50:AA51"/>
    <mergeCell ref="AB50:AE51"/>
    <mergeCell ref="M50:P51"/>
    <mergeCell ref="Q50:T51"/>
    <mergeCell ref="T59:AA60"/>
    <mergeCell ref="R56:X57"/>
    <mergeCell ref="R53:X54"/>
    <mergeCell ref="Y53:AE54"/>
    <mergeCell ref="Y56:AE57"/>
    <mergeCell ref="K53:O54"/>
    <mergeCell ref="Y44:Z45"/>
    <mergeCell ref="K44:O45"/>
    <mergeCell ref="S44:W45"/>
    <mergeCell ref="AA44:AE45"/>
    <mergeCell ref="A32:F33"/>
    <mergeCell ref="G32:O33"/>
    <mergeCell ref="Q32:X33"/>
    <mergeCell ref="Y32:AE33"/>
  </mergeCells>
  <pageMargins left="0.5" right="0.2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126"/>
  <sheetViews>
    <sheetView workbookViewId="0">
      <selection activeCell="AD15" sqref="AD15"/>
    </sheetView>
  </sheetViews>
  <sheetFormatPr defaultRowHeight="14.25" x14ac:dyDescent="0.2"/>
  <cols>
    <col min="1" max="67" width="1.42578125" style="40" customWidth="1"/>
    <col min="68" max="16384" width="9.140625" style="40"/>
  </cols>
  <sheetData>
    <row r="1" spans="1:67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67" x14ac:dyDescent="0.2">
      <c r="A2" s="214" t="s">
        <v>149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</row>
    <row r="5" spans="1:67" s="43" customFormat="1" ht="8.1" customHeight="1" x14ac:dyDescent="0.25">
      <c r="A5" s="227" t="s">
        <v>29</v>
      </c>
      <c r="B5" s="227"/>
      <c r="C5" s="227"/>
      <c r="D5" s="227"/>
      <c r="E5" s="227"/>
      <c r="F5" s="227"/>
      <c r="G5" s="227"/>
      <c r="H5" s="228" t="str">
        <f>Sheet!K1</f>
        <v>Hero Name</v>
      </c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2" t="s">
        <v>145</v>
      </c>
      <c r="AK5" s="222"/>
      <c r="AL5" s="222"/>
      <c r="AM5" s="222"/>
      <c r="AN5" s="222" t="str">
        <f>VLOOKUP(Sheet!BH4,Cha!I2:K7,3,FALSE)</f>
        <v>GOOD</v>
      </c>
      <c r="AO5" s="222"/>
      <c r="AP5" s="222"/>
      <c r="AQ5" s="222"/>
      <c r="AR5" s="222"/>
      <c r="AS5" s="222"/>
      <c r="AT5" s="222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9"/>
      <c r="BF5" s="70"/>
      <c r="BG5" s="70"/>
      <c r="BH5" s="70"/>
      <c r="BI5" s="70"/>
      <c r="BJ5" s="71"/>
      <c r="BK5" s="71"/>
      <c r="BL5" s="71"/>
      <c r="BM5" s="71"/>
      <c r="BN5" s="71"/>
      <c r="BO5" s="42"/>
    </row>
    <row r="6" spans="1:67" s="43" customFormat="1" ht="8.1" customHeight="1" x14ac:dyDescent="0.2">
      <c r="A6" s="227"/>
      <c r="B6" s="227"/>
      <c r="C6" s="227"/>
      <c r="D6" s="227"/>
      <c r="E6" s="227"/>
      <c r="F6" s="227"/>
      <c r="G6" s="227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70"/>
      <c r="BF6" s="70"/>
      <c r="BG6" s="70"/>
      <c r="BH6" s="70"/>
      <c r="BI6" s="70"/>
      <c r="BJ6" s="71"/>
      <c r="BK6" s="71"/>
      <c r="BL6" s="71"/>
      <c r="BM6" s="71"/>
      <c r="BN6" s="71"/>
      <c r="BO6" s="42"/>
    </row>
    <row r="7" spans="1:67" s="43" customFormat="1" ht="8.1" customHeight="1" x14ac:dyDescent="0.2">
      <c r="A7" s="64"/>
      <c r="B7" s="64"/>
      <c r="C7" s="64"/>
      <c r="D7" s="64"/>
      <c r="E7" s="64"/>
      <c r="F7" s="64"/>
      <c r="G7" s="64"/>
      <c r="H7" s="64"/>
      <c r="I7" s="64"/>
      <c r="J7" s="64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45"/>
    </row>
    <row r="8" spans="1:67" s="43" customFormat="1" ht="8.1" customHeight="1" x14ac:dyDescent="0.6">
      <c r="A8" s="225" t="s">
        <v>31</v>
      </c>
      <c r="B8" s="225"/>
      <c r="C8" s="225"/>
      <c r="D8" s="225"/>
      <c r="E8" s="225"/>
      <c r="F8" s="225"/>
      <c r="G8" s="225" t="str">
        <f>Sheet!K4</f>
        <v>Real Name</v>
      </c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6" t="s">
        <v>34</v>
      </c>
      <c r="AK8" s="226"/>
      <c r="AL8" s="226"/>
      <c r="AM8" s="226"/>
      <c r="AN8" s="226" t="str">
        <f>VLOOKUP(Sheet!H7,Cha!I2:K7,3,FALSE)</f>
        <v>MALE</v>
      </c>
      <c r="AO8" s="226"/>
      <c r="AP8" s="226"/>
      <c r="AQ8" s="226"/>
      <c r="AR8" s="226"/>
      <c r="AS8" s="226"/>
      <c r="AT8" s="226"/>
      <c r="AU8" s="73"/>
      <c r="AV8" s="73"/>
      <c r="AW8" s="73"/>
      <c r="AX8" s="73"/>
      <c r="AY8" s="73"/>
      <c r="AZ8" s="73"/>
      <c r="BA8" s="73"/>
      <c r="BB8" s="73"/>
      <c r="BC8" s="74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42"/>
    </row>
    <row r="9" spans="1:67" s="43" customFormat="1" ht="8.1" customHeight="1" x14ac:dyDescent="0.2">
      <c r="A9" s="225"/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73"/>
      <c r="AV9" s="73"/>
      <c r="AW9" s="73"/>
      <c r="AX9" s="73"/>
      <c r="AY9" s="73"/>
      <c r="AZ9" s="73"/>
      <c r="BA9" s="73"/>
      <c r="BB9" s="73"/>
      <c r="BC9" s="68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42"/>
    </row>
    <row r="10" spans="1:67" s="43" customFormat="1" ht="8.1" customHeight="1" x14ac:dyDescent="0.2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3"/>
      <c r="AK10" s="73"/>
      <c r="AL10" s="73"/>
      <c r="AM10" s="73"/>
      <c r="AN10" s="73"/>
      <c r="AO10" s="73"/>
      <c r="AP10" s="73"/>
      <c r="AQ10" s="73"/>
      <c r="AR10" s="73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78"/>
      <c r="BM10" s="78"/>
      <c r="BN10" s="68"/>
      <c r="BO10" s="42"/>
    </row>
    <row r="11" spans="1:67" s="43" customFormat="1" ht="8.1" customHeight="1" x14ac:dyDescent="0.2">
      <c r="A11" s="199" t="s">
        <v>138</v>
      </c>
      <c r="B11" s="199"/>
      <c r="C11" s="199"/>
      <c r="D11" s="199"/>
      <c r="E11" s="199"/>
      <c r="F11" s="199"/>
      <c r="G11" s="199"/>
      <c r="H11" s="199"/>
      <c r="I11" s="19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79"/>
      <c r="V11" s="79"/>
      <c r="W11" s="79"/>
      <c r="X11" s="79"/>
      <c r="Y11" s="79"/>
      <c r="Z11" s="79"/>
      <c r="AA11" s="79"/>
      <c r="AB11" s="79"/>
      <c r="AC11" s="63"/>
      <c r="AD11" s="63"/>
      <c r="AE11" s="63"/>
      <c r="AF11" s="63"/>
      <c r="AG11" s="63"/>
      <c r="AH11" s="79"/>
      <c r="AI11" s="63"/>
      <c r="AJ11" s="221" t="s">
        <v>146</v>
      </c>
      <c r="AK11" s="221"/>
      <c r="AL11" s="221"/>
      <c r="AM11" s="221"/>
      <c r="AN11" s="221"/>
      <c r="AO11" s="222">
        <f>Sheet!BH7</f>
        <v>1</v>
      </c>
      <c r="AP11" s="222"/>
      <c r="AQ11" s="222"/>
      <c r="AR11" s="222"/>
      <c r="AS11" s="222"/>
      <c r="AT11" s="222"/>
      <c r="AU11" s="222"/>
      <c r="AV11" s="80"/>
      <c r="AW11" s="222" t="s">
        <v>38</v>
      </c>
      <c r="AX11" s="222"/>
      <c r="AY11" s="222"/>
      <c r="AZ11" s="222"/>
      <c r="BA11" s="222">
        <f>Sheet!E10</f>
        <v>24</v>
      </c>
      <c r="BB11" s="222"/>
      <c r="BC11" s="222"/>
      <c r="BD11" s="222"/>
      <c r="BE11" s="222"/>
      <c r="BF11" s="222"/>
      <c r="BG11" s="222"/>
      <c r="BH11" s="75"/>
      <c r="BI11" s="75"/>
      <c r="BJ11" s="75"/>
      <c r="BK11" s="75"/>
      <c r="BL11" s="75"/>
      <c r="BM11" s="75"/>
      <c r="BN11" s="75"/>
      <c r="BO11" s="42"/>
    </row>
    <row r="12" spans="1:67" s="43" customFormat="1" ht="8.1" customHeight="1" x14ac:dyDescent="0.2">
      <c r="A12" s="199"/>
      <c r="B12" s="199"/>
      <c r="C12" s="199"/>
      <c r="D12" s="199"/>
      <c r="E12" s="199"/>
      <c r="F12" s="199"/>
      <c r="G12" s="199"/>
      <c r="H12" s="199"/>
      <c r="I12" s="19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79"/>
      <c r="V12" s="79"/>
      <c r="W12" s="79"/>
      <c r="X12" s="79"/>
      <c r="Y12" s="79"/>
      <c r="Z12" s="79"/>
      <c r="AA12" s="79"/>
      <c r="AB12" s="79"/>
      <c r="AC12" s="63"/>
      <c r="AD12" s="63"/>
      <c r="AE12" s="63"/>
      <c r="AF12" s="63"/>
      <c r="AG12" s="63"/>
      <c r="AH12" s="79"/>
      <c r="AI12" s="63"/>
      <c r="AJ12" s="221"/>
      <c r="AK12" s="221"/>
      <c r="AL12" s="221"/>
      <c r="AM12" s="221"/>
      <c r="AN12" s="221"/>
      <c r="AO12" s="222"/>
      <c r="AP12" s="222"/>
      <c r="AQ12" s="222"/>
      <c r="AR12" s="222"/>
      <c r="AS12" s="222"/>
      <c r="AT12" s="222"/>
      <c r="AU12" s="222"/>
      <c r="AV12" s="80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75"/>
      <c r="BI12" s="75"/>
      <c r="BJ12" s="75"/>
      <c r="BK12" s="75"/>
      <c r="BL12" s="75"/>
      <c r="BM12" s="75"/>
      <c r="BN12" s="75"/>
      <c r="BO12" s="42"/>
    </row>
    <row r="13" spans="1:67" s="43" customFormat="1" ht="8.1" customHeight="1" x14ac:dyDescent="0.2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9"/>
      <c r="M13" s="79"/>
      <c r="N13" s="79"/>
      <c r="O13" s="79"/>
      <c r="P13" s="79"/>
      <c r="Q13" s="79"/>
      <c r="R13" s="79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79"/>
      <c r="AF13" s="79"/>
      <c r="AG13" s="79"/>
      <c r="AH13" s="79"/>
      <c r="AI13" s="79"/>
      <c r="AJ13" s="73"/>
      <c r="AK13" s="73"/>
      <c r="AL13" s="73"/>
      <c r="AM13" s="73"/>
      <c r="AN13" s="73"/>
      <c r="AO13" s="73"/>
      <c r="AP13" s="73"/>
      <c r="AQ13" s="73"/>
      <c r="AR13" s="73"/>
      <c r="AS13" s="78"/>
      <c r="AT13" s="7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45"/>
    </row>
    <row r="14" spans="1:67" s="43" customFormat="1" ht="8.1" customHeight="1" x14ac:dyDescent="0.2">
      <c r="A14" s="227" t="s">
        <v>40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79"/>
      <c r="M14" s="79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79"/>
      <c r="AI14" s="79"/>
      <c r="AJ14" s="224" t="s">
        <v>39</v>
      </c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42"/>
    </row>
    <row r="15" spans="1:67" s="43" customFormat="1" ht="8.1" customHeight="1" x14ac:dyDescent="0.2">
      <c r="A15" s="227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79"/>
      <c r="M15" s="79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79"/>
      <c r="Z15" s="79"/>
      <c r="AA15" s="79"/>
      <c r="AB15" s="79"/>
      <c r="AC15" s="63"/>
      <c r="AD15" s="63"/>
      <c r="AE15" s="63"/>
      <c r="AF15" s="63"/>
      <c r="AG15" s="63"/>
      <c r="AH15" s="79"/>
      <c r="AI15" s="79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42"/>
    </row>
    <row r="16" spans="1:67" s="43" customFormat="1" ht="8.1" customHeight="1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2"/>
    </row>
    <row r="17" spans="1:67" ht="15" customHeight="1" x14ac:dyDescent="0.2">
      <c r="A17" s="220">
        <f>Sheet!A16</f>
        <v>0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0"/>
      <c r="BH17" s="220"/>
      <c r="BI17" s="220"/>
      <c r="BJ17" s="220"/>
      <c r="BK17" s="220"/>
      <c r="BL17" s="220"/>
      <c r="BM17" s="220"/>
      <c r="BN17" s="220"/>
      <c r="BO17" s="220"/>
    </row>
    <row r="18" spans="1:67" ht="15" customHeight="1" x14ac:dyDescent="0.2">
      <c r="A18" s="220">
        <f>Sheet!A17</f>
        <v>0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</row>
    <row r="19" spans="1:67" ht="15" customHeight="1" x14ac:dyDescent="0.2">
      <c r="A19" s="220">
        <f>Sheet!A18</f>
        <v>0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L19" s="220"/>
      <c r="AM19" s="220"/>
      <c r="AN19" s="220"/>
      <c r="AO19" s="220"/>
      <c r="AP19" s="220"/>
      <c r="AQ19" s="220"/>
      <c r="AR19" s="220"/>
      <c r="AS19" s="220"/>
      <c r="AT19" s="220"/>
      <c r="AU19" s="220"/>
      <c r="AV19" s="220"/>
      <c r="AW19" s="220"/>
      <c r="AX19" s="220"/>
      <c r="AY19" s="220"/>
      <c r="AZ19" s="220"/>
      <c r="BA19" s="220"/>
      <c r="BB19" s="220"/>
      <c r="BC19" s="220"/>
      <c r="BD19" s="220"/>
      <c r="BE19" s="220"/>
      <c r="BF19" s="220"/>
      <c r="BG19" s="220"/>
      <c r="BH19" s="220"/>
      <c r="BI19" s="220"/>
      <c r="BJ19" s="220"/>
      <c r="BK19" s="220"/>
      <c r="BL19" s="220"/>
      <c r="BM19" s="220"/>
      <c r="BN19" s="220"/>
      <c r="BO19" s="220"/>
    </row>
    <row r="20" spans="1:67" ht="15" customHeight="1" x14ac:dyDescent="0.2">
      <c r="A20" s="220">
        <f>Sheet!A19</f>
        <v>0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</row>
    <row r="21" spans="1:67" ht="15" customHeight="1" x14ac:dyDescent="0.2">
      <c r="A21" s="220">
        <f>Sheet!A20</f>
        <v>0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</row>
    <row r="22" spans="1:67" ht="15" customHeight="1" x14ac:dyDescent="0.2">
      <c r="A22" s="220">
        <f>Sheet!A21</f>
        <v>0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20"/>
      <c r="BH22" s="220"/>
      <c r="BI22" s="220"/>
      <c r="BJ22" s="220"/>
      <c r="BK22" s="220"/>
      <c r="BL22" s="220"/>
      <c r="BM22" s="220"/>
      <c r="BN22" s="220"/>
      <c r="BO22" s="220"/>
    </row>
    <row r="23" spans="1:67" ht="15" customHeight="1" x14ac:dyDescent="0.2">
      <c r="A23" s="220">
        <f>Sheet!A22</f>
        <v>0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</row>
    <row r="24" spans="1:67" ht="15" customHeight="1" x14ac:dyDescent="0.2">
      <c r="A24" s="220">
        <f>Sheet!A23</f>
        <v>0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</row>
    <row r="25" spans="1:67" ht="15" customHeight="1" x14ac:dyDescent="0.2">
      <c r="A25" s="220">
        <f>Sheet!A24</f>
        <v>0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</row>
    <row r="26" spans="1:67" ht="15" customHeight="1" x14ac:dyDescent="0.2">
      <c r="A26" s="220">
        <f>Sheet!A25</f>
        <v>0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20"/>
      <c r="BH26" s="220"/>
      <c r="BI26" s="220"/>
      <c r="BJ26" s="220"/>
      <c r="BK26" s="220"/>
      <c r="BL26" s="220"/>
      <c r="BM26" s="220"/>
      <c r="BN26" s="220"/>
      <c r="BO26" s="220"/>
    </row>
    <row r="27" spans="1:67" ht="15" customHeight="1" x14ac:dyDescent="0.2">
      <c r="A27" s="220">
        <f>Sheet!A26</f>
        <v>0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20"/>
      <c r="BH27" s="220"/>
      <c r="BI27" s="220"/>
      <c r="BJ27" s="220"/>
      <c r="BK27" s="220"/>
      <c r="BL27" s="220"/>
      <c r="BM27" s="220"/>
      <c r="BN27" s="220"/>
      <c r="BO27" s="220"/>
    </row>
    <row r="28" spans="1:67" ht="15" customHeight="1" x14ac:dyDescent="0.2">
      <c r="A28" s="220">
        <f>Sheet!A27</f>
        <v>0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</row>
    <row r="29" spans="1:67" ht="15" customHeight="1" x14ac:dyDescent="0.2">
      <c r="A29" s="220">
        <f>Sheet!A28</f>
        <v>0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20"/>
      <c r="BH29" s="220"/>
      <c r="BI29" s="220"/>
      <c r="BJ29" s="220"/>
      <c r="BK29" s="220"/>
      <c r="BL29" s="220"/>
      <c r="BM29" s="220"/>
      <c r="BN29" s="220"/>
      <c r="BO29" s="220"/>
    </row>
    <row r="30" spans="1:67" ht="15" customHeight="1" x14ac:dyDescent="0.2">
      <c r="A30" s="220">
        <f>Sheet!A29</f>
        <v>0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0"/>
      <c r="AK30" s="220"/>
      <c r="AL30" s="220"/>
      <c r="AM30" s="220"/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20"/>
      <c r="BH30" s="220"/>
      <c r="BI30" s="220"/>
      <c r="BJ30" s="220"/>
      <c r="BK30" s="220"/>
      <c r="BL30" s="220"/>
      <c r="BM30" s="220"/>
      <c r="BN30" s="220"/>
      <c r="BO30" s="220"/>
    </row>
    <row r="31" spans="1:67" ht="15" customHeight="1" x14ac:dyDescent="0.2">
      <c r="A31" s="220">
        <f>Sheet!A30</f>
        <v>0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220"/>
      <c r="BD31" s="220"/>
      <c r="BE31" s="220"/>
      <c r="BF31" s="220"/>
      <c r="BG31" s="220"/>
      <c r="BH31" s="220"/>
      <c r="BI31" s="220"/>
      <c r="BJ31" s="220"/>
      <c r="BK31" s="220"/>
      <c r="BL31" s="220"/>
      <c r="BM31" s="220"/>
      <c r="BN31" s="220"/>
      <c r="BO31" s="220"/>
    </row>
    <row r="32" spans="1:67" ht="6" customHeight="1" x14ac:dyDescent="0.2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</row>
    <row r="33" spans="1:67" s="43" customFormat="1" ht="8.1" customHeight="1" x14ac:dyDescent="0.2">
      <c r="A33" s="218" t="s">
        <v>128</v>
      </c>
      <c r="B33" s="218"/>
      <c r="C33" s="218"/>
      <c r="D33" s="218"/>
      <c r="E33" s="218"/>
      <c r="F33" s="218"/>
      <c r="G33" s="208">
        <f>Sheet!G32</f>
        <v>100</v>
      </c>
      <c r="H33" s="208"/>
      <c r="I33" s="208"/>
      <c r="J33" s="208"/>
      <c r="K33" s="208"/>
      <c r="L33" s="208"/>
      <c r="M33" s="208"/>
      <c r="N33" s="208"/>
      <c r="O33" s="208"/>
      <c r="P33" s="206" t="s">
        <v>129</v>
      </c>
      <c r="Q33" s="206"/>
      <c r="R33" s="206"/>
      <c r="S33" s="206"/>
      <c r="T33" s="206"/>
      <c r="U33" s="206"/>
      <c r="V33" s="206"/>
      <c r="W33" s="206"/>
      <c r="X33" s="208">
        <f>Sheet!Y32</f>
        <v>2</v>
      </c>
      <c r="Y33" s="208"/>
      <c r="Z33" s="208"/>
      <c r="AA33" s="208"/>
      <c r="AB33" s="208"/>
      <c r="AC33" s="213" t="s">
        <v>130</v>
      </c>
      <c r="AD33" s="213"/>
      <c r="AE33" s="213"/>
      <c r="AF33" s="213"/>
      <c r="AG33" s="213"/>
      <c r="AH33" s="213"/>
      <c r="AI33" s="207">
        <f>Sheet!I35</f>
        <v>2</v>
      </c>
      <c r="AJ33" s="207"/>
      <c r="AK33" s="207"/>
      <c r="AL33" s="63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</row>
    <row r="34" spans="1:67" s="43" customFormat="1" ht="8.1" customHeight="1" x14ac:dyDescent="0.2">
      <c r="A34" s="218"/>
      <c r="B34" s="218"/>
      <c r="C34" s="218"/>
      <c r="D34" s="218"/>
      <c r="E34" s="218"/>
      <c r="F34" s="218"/>
      <c r="G34" s="208"/>
      <c r="H34" s="208"/>
      <c r="I34" s="208"/>
      <c r="J34" s="208"/>
      <c r="K34" s="208"/>
      <c r="L34" s="208"/>
      <c r="M34" s="208"/>
      <c r="N34" s="208"/>
      <c r="O34" s="208"/>
      <c r="P34" s="206"/>
      <c r="Q34" s="206"/>
      <c r="R34" s="206"/>
      <c r="S34" s="206"/>
      <c r="T34" s="206"/>
      <c r="U34" s="206"/>
      <c r="V34" s="206"/>
      <c r="W34" s="206"/>
      <c r="X34" s="208"/>
      <c r="Y34" s="208"/>
      <c r="Z34" s="208"/>
      <c r="AA34" s="208"/>
      <c r="AB34" s="208"/>
      <c r="AC34" s="213"/>
      <c r="AD34" s="213"/>
      <c r="AE34" s="213"/>
      <c r="AF34" s="213"/>
      <c r="AG34" s="213"/>
      <c r="AH34" s="213"/>
      <c r="AI34" s="207"/>
      <c r="AJ34" s="207"/>
      <c r="AK34" s="207"/>
      <c r="AL34" s="63"/>
      <c r="AN34" s="190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2"/>
    </row>
    <row r="35" spans="1:67" s="43" customFormat="1" ht="8.1" customHeight="1" x14ac:dyDescent="0.2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64"/>
      <c r="AG35" s="82"/>
      <c r="AH35" s="83"/>
      <c r="AI35" s="83"/>
      <c r="AJ35" s="83"/>
      <c r="AK35" s="83"/>
      <c r="AL35" s="63"/>
      <c r="AN35" s="193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5"/>
    </row>
    <row r="36" spans="1:67" s="43" customFormat="1" ht="8.1" customHeight="1" x14ac:dyDescent="0.25">
      <c r="A36" s="210" t="s">
        <v>150</v>
      </c>
      <c r="B36" s="210"/>
      <c r="C36" s="210"/>
      <c r="D36" s="210"/>
      <c r="E36" s="210"/>
      <c r="F36" s="210"/>
      <c r="G36" s="210"/>
      <c r="H36" s="203">
        <f>Sheet!AA35</f>
        <v>11</v>
      </c>
      <c r="I36" s="210"/>
      <c r="J36" s="210"/>
      <c r="K36" s="210"/>
      <c r="L36" s="63"/>
      <c r="M36" s="84"/>
      <c r="N36" s="84"/>
      <c r="O36" s="84"/>
      <c r="P36" s="223" t="s">
        <v>120</v>
      </c>
      <c r="Q36" s="223"/>
      <c r="R36" s="223"/>
      <c r="S36" s="223"/>
      <c r="T36" s="223"/>
      <c r="U36" s="223"/>
      <c r="V36" s="223"/>
      <c r="W36" s="223"/>
      <c r="X36" s="203">
        <f>Sheet!K38</f>
        <v>11</v>
      </c>
      <c r="Y36" s="210"/>
      <c r="Z36" s="210"/>
      <c r="AA36" s="210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N36" s="193"/>
      <c r="AO36" s="194"/>
      <c r="AP36" s="194"/>
      <c r="AQ36" s="194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4"/>
      <c r="BI36" s="194"/>
      <c r="BJ36" s="194"/>
      <c r="BK36" s="194"/>
      <c r="BL36" s="194"/>
      <c r="BM36" s="194"/>
      <c r="BN36" s="194"/>
      <c r="BO36" s="195"/>
    </row>
    <row r="37" spans="1:67" s="43" customFormat="1" ht="8.1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63"/>
      <c r="M37" s="84"/>
      <c r="N37" s="84"/>
      <c r="O37" s="84"/>
      <c r="P37" s="223"/>
      <c r="Q37" s="223"/>
      <c r="R37" s="223"/>
      <c r="S37" s="223"/>
      <c r="T37" s="223"/>
      <c r="U37" s="223"/>
      <c r="V37" s="223"/>
      <c r="W37" s="223"/>
      <c r="X37" s="210"/>
      <c r="Y37" s="210"/>
      <c r="Z37" s="210"/>
      <c r="AA37" s="210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N37" s="193"/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5"/>
    </row>
    <row r="38" spans="1:67" s="43" customFormat="1" ht="8.1" customHeight="1" x14ac:dyDescent="0.25">
      <c r="A38" s="85"/>
      <c r="B38" s="85"/>
      <c r="C38" s="85"/>
      <c r="D38" s="85"/>
      <c r="E38" s="85"/>
      <c r="F38" s="85"/>
      <c r="G38" s="86"/>
      <c r="H38" s="86"/>
      <c r="I38" s="86"/>
      <c r="J38" s="86"/>
      <c r="K38" s="87"/>
      <c r="L38" s="85"/>
      <c r="M38" s="85"/>
      <c r="N38" s="85"/>
      <c r="O38" s="85"/>
      <c r="P38" s="88"/>
      <c r="Q38" s="89"/>
      <c r="R38" s="89"/>
      <c r="S38" s="89"/>
      <c r="T38" s="88"/>
      <c r="U38" s="89"/>
      <c r="V38" s="89"/>
      <c r="W38" s="84"/>
      <c r="X38" s="84"/>
      <c r="Y38" s="84"/>
      <c r="Z38" s="84"/>
      <c r="AA38" s="89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N38" s="193"/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4"/>
      <c r="BC38" s="194"/>
      <c r="BD38" s="194"/>
      <c r="BE38" s="194"/>
      <c r="BF38" s="194"/>
      <c r="BG38" s="194"/>
      <c r="BH38" s="194"/>
      <c r="BI38" s="194"/>
      <c r="BJ38" s="194"/>
      <c r="BK38" s="194"/>
      <c r="BL38" s="194"/>
      <c r="BM38" s="194"/>
      <c r="BN38" s="194"/>
      <c r="BO38" s="195"/>
    </row>
    <row r="39" spans="1:67" s="43" customFormat="1" ht="8.1" customHeight="1" x14ac:dyDescent="0.25">
      <c r="A39" s="210" t="s">
        <v>121</v>
      </c>
      <c r="B39" s="210"/>
      <c r="C39" s="210"/>
      <c r="D39" s="210"/>
      <c r="E39" s="210"/>
      <c r="F39" s="210"/>
      <c r="G39" s="203">
        <f>Sheet!AA38</f>
        <v>13</v>
      </c>
      <c r="H39" s="210"/>
      <c r="I39" s="210"/>
      <c r="J39" s="210"/>
      <c r="K39" s="85"/>
      <c r="L39" s="86"/>
      <c r="M39" s="84"/>
      <c r="N39" s="209" t="s">
        <v>122</v>
      </c>
      <c r="O39" s="209"/>
      <c r="P39" s="209"/>
      <c r="Q39" s="209"/>
      <c r="R39" s="209"/>
      <c r="S39" s="209"/>
      <c r="T39" s="209"/>
      <c r="U39" s="209"/>
      <c r="V39" s="209"/>
      <c r="W39" s="209"/>
      <c r="X39" s="203">
        <f>Sheet!K41</f>
        <v>11</v>
      </c>
      <c r="Y39" s="210"/>
      <c r="Z39" s="210"/>
      <c r="AA39" s="210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N39" s="193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5"/>
    </row>
    <row r="40" spans="1:67" s="43" customFormat="1" ht="8.1" customHeight="1" x14ac:dyDescent="0.25">
      <c r="A40" s="210"/>
      <c r="B40" s="210"/>
      <c r="C40" s="210"/>
      <c r="D40" s="210"/>
      <c r="E40" s="210"/>
      <c r="F40" s="210"/>
      <c r="G40" s="210"/>
      <c r="H40" s="210"/>
      <c r="I40" s="210"/>
      <c r="J40" s="210"/>
      <c r="K40" s="85"/>
      <c r="L40" s="86"/>
      <c r="M40" s="84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10"/>
      <c r="Y40" s="210"/>
      <c r="Z40" s="210"/>
      <c r="AA40" s="210"/>
      <c r="AB40" s="63"/>
      <c r="AC40" s="63"/>
      <c r="AD40" s="63"/>
      <c r="AE40" s="63"/>
      <c r="AF40" s="63"/>
      <c r="AG40" s="63"/>
      <c r="AH40" s="83"/>
      <c r="AI40" s="83"/>
      <c r="AJ40" s="83"/>
      <c r="AK40" s="83"/>
      <c r="AL40" s="83"/>
      <c r="AM40" s="50"/>
      <c r="AN40" s="193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4"/>
      <c r="BD40" s="194"/>
      <c r="BE40" s="194"/>
      <c r="BF40" s="194"/>
      <c r="BG40" s="194"/>
      <c r="BH40" s="194"/>
      <c r="BI40" s="194"/>
      <c r="BJ40" s="194"/>
      <c r="BK40" s="194"/>
      <c r="BL40" s="194"/>
      <c r="BM40" s="194"/>
      <c r="BN40" s="194"/>
      <c r="BO40" s="195"/>
    </row>
    <row r="41" spans="1:67" s="43" customFormat="1" ht="8.1" customHeight="1" x14ac:dyDescent="0.2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91"/>
      <c r="AF41" s="64"/>
      <c r="AG41" s="82"/>
      <c r="AH41" s="83"/>
      <c r="AI41" s="83"/>
      <c r="AJ41" s="83"/>
      <c r="AK41" s="83"/>
      <c r="AL41" s="83"/>
      <c r="AM41" s="50"/>
      <c r="AN41" s="193"/>
      <c r="AO41" s="194"/>
      <c r="AP41" s="194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4"/>
      <c r="BC41" s="194"/>
      <c r="BD41" s="194"/>
      <c r="BE41" s="194"/>
      <c r="BF41" s="194"/>
      <c r="BG41" s="194"/>
      <c r="BH41" s="194"/>
      <c r="BI41" s="194"/>
      <c r="BJ41" s="194"/>
      <c r="BK41" s="194"/>
      <c r="BL41" s="194"/>
      <c r="BM41" s="194"/>
      <c r="BN41" s="194"/>
      <c r="BO41" s="195"/>
    </row>
    <row r="42" spans="1:67" s="43" customFormat="1" ht="8.1" customHeight="1" x14ac:dyDescent="0.25">
      <c r="A42" s="210" t="s">
        <v>123</v>
      </c>
      <c r="B42" s="210"/>
      <c r="C42" s="210"/>
      <c r="D42" s="210"/>
      <c r="E42" s="210"/>
      <c r="F42" s="210"/>
      <c r="G42" s="210"/>
      <c r="H42" s="203">
        <f>Sheet!AA41</f>
        <v>11</v>
      </c>
      <c r="I42" s="210"/>
      <c r="J42" s="210"/>
      <c r="K42" s="210"/>
      <c r="L42" s="206" t="s">
        <v>126</v>
      </c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7">
        <f>Sheet!Q50</f>
        <v>0</v>
      </c>
      <c r="AB42" s="207"/>
      <c r="AC42" s="207"/>
      <c r="AD42" s="207"/>
      <c r="AE42" s="206" t="s">
        <v>127</v>
      </c>
      <c r="AF42" s="206"/>
      <c r="AG42" s="206"/>
      <c r="AH42" s="206"/>
      <c r="AI42" s="207">
        <f>AA42*-1</f>
        <v>0</v>
      </c>
      <c r="AJ42" s="207"/>
      <c r="AK42" s="207"/>
      <c r="AL42" s="207"/>
      <c r="AN42" s="193"/>
      <c r="AO42" s="194"/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4"/>
      <c r="BC42" s="194"/>
      <c r="BD42" s="194"/>
      <c r="BE42" s="194"/>
      <c r="BF42" s="194"/>
      <c r="BG42" s="194"/>
      <c r="BH42" s="194"/>
      <c r="BI42" s="194"/>
      <c r="BJ42" s="194"/>
      <c r="BK42" s="194"/>
      <c r="BL42" s="194"/>
      <c r="BM42" s="194"/>
      <c r="BN42" s="194"/>
      <c r="BO42" s="195"/>
    </row>
    <row r="43" spans="1:67" s="43" customFormat="1" ht="8.1" customHeight="1" x14ac:dyDescent="0.25">
      <c r="A43" s="210"/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7"/>
      <c r="AB43" s="207"/>
      <c r="AC43" s="207"/>
      <c r="AD43" s="207"/>
      <c r="AE43" s="206"/>
      <c r="AF43" s="206"/>
      <c r="AG43" s="206"/>
      <c r="AH43" s="206"/>
      <c r="AI43" s="207"/>
      <c r="AJ43" s="207"/>
      <c r="AK43" s="207"/>
      <c r="AL43" s="207"/>
      <c r="AN43" s="193"/>
      <c r="AO43" s="194"/>
      <c r="AP43" s="194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4"/>
      <c r="BC43" s="194"/>
      <c r="BD43" s="194"/>
      <c r="BE43" s="194"/>
      <c r="BF43" s="194"/>
      <c r="BG43" s="194"/>
      <c r="BH43" s="194"/>
      <c r="BI43" s="194"/>
      <c r="BJ43" s="194"/>
      <c r="BK43" s="194"/>
      <c r="BL43" s="194"/>
      <c r="BM43" s="194"/>
      <c r="BN43" s="194"/>
      <c r="BO43" s="195"/>
    </row>
    <row r="44" spans="1:67" s="43" customFormat="1" ht="8.1" customHeight="1" x14ac:dyDescent="0.2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81"/>
      <c r="AF44" s="64"/>
      <c r="AG44" s="92"/>
      <c r="AH44" s="83"/>
      <c r="AI44" s="83"/>
      <c r="AJ44" s="83"/>
      <c r="AK44" s="83"/>
      <c r="AL44" s="83"/>
      <c r="AM44" s="50"/>
      <c r="AN44" s="193"/>
      <c r="AO44" s="194"/>
      <c r="AP44" s="194"/>
      <c r="AQ44" s="194"/>
      <c r="AR44" s="194"/>
      <c r="AS44" s="194"/>
      <c r="AT44" s="194"/>
      <c r="AU44" s="194"/>
      <c r="AV44" s="194"/>
      <c r="AW44" s="194"/>
      <c r="AX44" s="194"/>
      <c r="AY44" s="194"/>
      <c r="AZ44" s="194"/>
      <c r="BA44" s="194"/>
      <c r="BB44" s="194"/>
      <c r="BC44" s="194"/>
      <c r="BD44" s="194"/>
      <c r="BE44" s="194"/>
      <c r="BF44" s="194"/>
      <c r="BG44" s="194"/>
      <c r="BH44" s="194"/>
      <c r="BI44" s="194"/>
      <c r="BJ44" s="194"/>
      <c r="BK44" s="194"/>
      <c r="BL44" s="194"/>
      <c r="BM44" s="194"/>
      <c r="BN44" s="194"/>
      <c r="BO44" s="195"/>
    </row>
    <row r="45" spans="1:67" s="43" customFormat="1" ht="8.1" customHeight="1" x14ac:dyDescent="0.25">
      <c r="A45" s="218" t="str">
        <f>"HIT MOD: ("&amp;Sheet!C44&amp;") x ("&amp;Sheet!K44&amp;") x ("&amp;Sheet!S44&amp;") x ("&amp;Sheet!AA44&amp;") = "&amp;Sheet!G47</f>
        <v>HIT MOD: (1) x (1) x (1.3) x (1) = 1.3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09" t="s">
        <v>125</v>
      </c>
      <c r="AB45" s="209"/>
      <c r="AC45" s="209"/>
      <c r="AD45" s="209"/>
      <c r="AE45" s="209"/>
      <c r="AF45" s="209"/>
      <c r="AG45" s="209"/>
      <c r="AH45" s="219" t="str">
        <f>"("&amp;Sheet!W47&amp;")"</f>
        <v>(3)</v>
      </c>
      <c r="AI45" s="219"/>
      <c r="AJ45" s="219"/>
      <c r="AK45" s="219"/>
      <c r="AL45" s="219"/>
      <c r="AN45" s="193"/>
      <c r="AO45" s="194"/>
      <c r="AP45" s="194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4"/>
      <c r="BC45" s="194"/>
      <c r="BD45" s="194"/>
      <c r="BE45" s="194"/>
      <c r="BF45" s="194"/>
      <c r="BG45" s="194"/>
      <c r="BH45" s="194"/>
      <c r="BI45" s="194"/>
      <c r="BJ45" s="194"/>
      <c r="BK45" s="194"/>
      <c r="BL45" s="194"/>
      <c r="BM45" s="194"/>
      <c r="BN45" s="194"/>
      <c r="BO45" s="195"/>
    </row>
    <row r="46" spans="1:67" s="43" customFormat="1" ht="8.1" customHeight="1" x14ac:dyDescent="0.25">
      <c r="A46" s="218"/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09"/>
      <c r="AB46" s="209"/>
      <c r="AC46" s="209"/>
      <c r="AD46" s="209"/>
      <c r="AE46" s="209"/>
      <c r="AF46" s="209"/>
      <c r="AG46" s="209"/>
      <c r="AH46" s="219"/>
      <c r="AI46" s="219"/>
      <c r="AJ46" s="219"/>
      <c r="AK46" s="219"/>
      <c r="AL46" s="219"/>
      <c r="AN46" s="193"/>
      <c r="AO46" s="194"/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4"/>
      <c r="BC46" s="194"/>
      <c r="BD46" s="194"/>
      <c r="BE46" s="194"/>
      <c r="BF46" s="194"/>
      <c r="BG46" s="194"/>
      <c r="BH46" s="194"/>
      <c r="BI46" s="194"/>
      <c r="BJ46" s="194"/>
      <c r="BK46" s="194"/>
      <c r="BL46" s="194"/>
      <c r="BM46" s="194"/>
      <c r="BN46" s="194"/>
      <c r="BO46" s="195"/>
    </row>
    <row r="47" spans="1:67" s="43" customFormat="1" ht="8.1" customHeight="1" x14ac:dyDescent="0.2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2"/>
      <c r="AH47" s="63"/>
      <c r="AI47" s="63"/>
      <c r="AJ47" s="63"/>
      <c r="AK47" s="63"/>
      <c r="AL47" s="63"/>
      <c r="AN47" s="193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/>
      <c r="BJ47" s="194"/>
      <c r="BK47" s="194"/>
      <c r="BL47" s="194"/>
      <c r="BM47" s="194"/>
      <c r="BN47" s="194"/>
      <c r="BO47" s="195"/>
    </row>
    <row r="48" spans="1:67" s="43" customFormat="1" ht="8.1" customHeight="1" x14ac:dyDescent="0.25">
      <c r="A48" s="210" t="s">
        <v>124</v>
      </c>
      <c r="B48" s="210"/>
      <c r="C48" s="210"/>
      <c r="D48" s="210"/>
      <c r="E48" s="210"/>
      <c r="F48" s="210"/>
      <c r="G48" s="203">
        <f>Sheet!K53</f>
        <v>1</v>
      </c>
      <c r="H48" s="203"/>
      <c r="I48" s="203"/>
      <c r="J48" s="203"/>
      <c r="K48" s="203"/>
      <c r="L48" s="84"/>
      <c r="M48" s="63"/>
      <c r="N48" s="63"/>
      <c r="O48" s="63"/>
      <c r="P48" s="63"/>
      <c r="Q48" s="63"/>
      <c r="R48" s="63"/>
      <c r="S48" s="63"/>
      <c r="T48" s="63"/>
      <c r="U48" s="63"/>
      <c r="V48" s="206" t="s">
        <v>132</v>
      </c>
      <c r="W48" s="206"/>
      <c r="X48" s="206"/>
      <c r="Y48" s="206"/>
      <c r="Z48" s="206"/>
      <c r="AA48" s="206"/>
      <c r="AB48" s="206"/>
      <c r="AC48" s="206"/>
      <c r="AD48" s="206"/>
      <c r="AE48" s="206"/>
      <c r="AF48" s="217">
        <f>Sheet!Y53</f>
        <v>0.5</v>
      </c>
      <c r="AG48" s="217"/>
      <c r="AH48" s="217"/>
      <c r="AI48" s="217"/>
      <c r="AJ48" s="217"/>
      <c r="AK48" s="217"/>
      <c r="AL48" s="217"/>
      <c r="AN48" s="193"/>
      <c r="AO48" s="194"/>
      <c r="AP48" s="194"/>
      <c r="AQ48" s="194"/>
      <c r="AR48" s="194"/>
      <c r="AS48" s="194"/>
      <c r="AT48" s="194"/>
      <c r="AU48" s="194"/>
      <c r="AV48" s="194"/>
      <c r="AW48" s="194"/>
      <c r="AX48" s="194"/>
      <c r="AY48" s="194"/>
      <c r="AZ48" s="194"/>
      <c r="BA48" s="194"/>
      <c r="BB48" s="194"/>
      <c r="BC48" s="194"/>
      <c r="BD48" s="194"/>
      <c r="BE48" s="194"/>
      <c r="BF48" s="194"/>
      <c r="BG48" s="194"/>
      <c r="BH48" s="194"/>
      <c r="BI48" s="194"/>
      <c r="BJ48" s="194"/>
      <c r="BK48" s="194"/>
      <c r="BL48" s="194"/>
      <c r="BM48" s="194"/>
      <c r="BN48" s="194"/>
      <c r="BO48" s="195"/>
    </row>
    <row r="49" spans="1:67" s="43" customFormat="1" ht="8.1" customHeight="1" x14ac:dyDescent="0.25">
      <c r="A49" s="210"/>
      <c r="B49" s="210"/>
      <c r="C49" s="210"/>
      <c r="D49" s="210"/>
      <c r="E49" s="210"/>
      <c r="F49" s="210"/>
      <c r="G49" s="203"/>
      <c r="H49" s="203"/>
      <c r="I49" s="203"/>
      <c r="J49" s="203"/>
      <c r="K49" s="203"/>
      <c r="L49" s="84"/>
      <c r="M49" s="63"/>
      <c r="N49" s="63"/>
      <c r="O49" s="63"/>
      <c r="P49" s="63"/>
      <c r="Q49" s="63"/>
      <c r="R49" s="63"/>
      <c r="S49" s="63"/>
      <c r="T49" s="63"/>
      <c r="U49" s="63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17"/>
      <c r="AG49" s="217"/>
      <c r="AH49" s="217"/>
      <c r="AI49" s="217"/>
      <c r="AJ49" s="217"/>
      <c r="AK49" s="217"/>
      <c r="AL49" s="217"/>
      <c r="AN49" s="193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5"/>
    </row>
    <row r="50" spans="1:67" s="43" customFormat="1" ht="8.1" customHeight="1" x14ac:dyDescent="0.25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94"/>
      <c r="Z50" s="94"/>
      <c r="AA50" s="94"/>
      <c r="AB50" s="94"/>
      <c r="AC50" s="94"/>
      <c r="AD50" s="94"/>
      <c r="AE50" s="81"/>
      <c r="AF50" s="93"/>
      <c r="AG50" s="92"/>
      <c r="AH50" s="63"/>
      <c r="AI50" s="63"/>
      <c r="AJ50" s="63"/>
      <c r="AK50" s="63"/>
      <c r="AL50" s="63"/>
      <c r="AN50" s="193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5"/>
    </row>
    <row r="51" spans="1:67" s="43" customFormat="1" ht="8.1" customHeight="1" x14ac:dyDescent="0.2">
      <c r="A51" s="210" t="s">
        <v>131</v>
      </c>
      <c r="B51" s="210"/>
      <c r="C51" s="210"/>
      <c r="D51" s="210"/>
      <c r="E51" s="210"/>
      <c r="F51" s="210"/>
      <c r="G51" s="210"/>
      <c r="H51" s="216">
        <f>Sheet!K56</f>
        <v>1</v>
      </c>
      <c r="I51" s="216"/>
      <c r="J51" s="216"/>
      <c r="K51" s="216"/>
      <c r="L51" s="216"/>
      <c r="M51" s="63"/>
      <c r="N51" s="63"/>
      <c r="O51" s="63"/>
      <c r="W51" s="63"/>
      <c r="X51" s="63"/>
      <c r="Y51" s="209" t="s">
        <v>147</v>
      </c>
      <c r="Z51" s="209"/>
      <c r="AA51" s="209"/>
      <c r="AB51" s="209"/>
      <c r="AC51" s="209"/>
      <c r="AD51" s="209"/>
      <c r="AE51" s="209"/>
      <c r="AF51" s="203" t="str">
        <f>"("&amp;Sheet!Y56&amp;")"</f>
        <v>(46)</v>
      </c>
      <c r="AG51" s="203"/>
      <c r="AH51" s="203"/>
      <c r="AI51" s="203"/>
      <c r="AJ51" s="203"/>
      <c r="AK51" s="203"/>
      <c r="AL51" s="203"/>
      <c r="AN51" s="193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4"/>
      <c r="BG51" s="194"/>
      <c r="BH51" s="194"/>
      <c r="BI51" s="194"/>
      <c r="BJ51" s="194"/>
      <c r="BK51" s="194"/>
      <c r="BL51" s="194"/>
      <c r="BM51" s="194"/>
      <c r="BN51" s="194"/>
      <c r="BO51" s="195"/>
    </row>
    <row r="52" spans="1:67" s="43" customFormat="1" ht="8.1" customHeight="1" x14ac:dyDescent="0.2">
      <c r="A52" s="210"/>
      <c r="B52" s="210"/>
      <c r="C52" s="210"/>
      <c r="D52" s="210"/>
      <c r="E52" s="210"/>
      <c r="F52" s="210"/>
      <c r="G52" s="210"/>
      <c r="H52" s="216"/>
      <c r="I52" s="216"/>
      <c r="J52" s="216"/>
      <c r="K52" s="216"/>
      <c r="L52" s="216"/>
      <c r="M52" s="63"/>
      <c r="N52" s="63"/>
      <c r="O52" s="63"/>
      <c r="W52" s="63"/>
      <c r="X52" s="63"/>
      <c r="Y52" s="209"/>
      <c r="Z52" s="209"/>
      <c r="AA52" s="209"/>
      <c r="AB52" s="209"/>
      <c r="AC52" s="209"/>
      <c r="AD52" s="209"/>
      <c r="AE52" s="209"/>
      <c r="AF52" s="203"/>
      <c r="AG52" s="203"/>
      <c r="AH52" s="203"/>
      <c r="AI52" s="203"/>
      <c r="AJ52" s="203"/>
      <c r="AK52" s="203"/>
      <c r="AL52" s="203"/>
      <c r="AN52" s="193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5"/>
    </row>
    <row r="53" spans="1:67" s="43" customFormat="1" ht="8.1" customHeight="1" x14ac:dyDescent="0.2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93"/>
      <c r="AG53" s="63"/>
      <c r="AH53" s="63"/>
      <c r="AI53" s="63"/>
      <c r="AJ53" s="63"/>
      <c r="AK53" s="63"/>
      <c r="AL53" s="63"/>
      <c r="AN53" s="193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5"/>
    </row>
    <row r="54" spans="1:67" s="43" customFormat="1" ht="8.1" customHeight="1" x14ac:dyDescent="0.25">
      <c r="A54" s="210" t="s">
        <v>142</v>
      </c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9" t="str">
        <f>Sheet!H59&amp;" lbs"</f>
        <v>122 lbs</v>
      </c>
      <c r="N54" s="219"/>
      <c r="O54" s="219"/>
      <c r="P54" s="219"/>
      <c r="Q54" s="219"/>
      <c r="R54" s="219"/>
      <c r="S54" s="219"/>
      <c r="T54" s="219"/>
      <c r="U54" s="219"/>
      <c r="V54" s="219"/>
      <c r="W54" s="84"/>
      <c r="X54" s="209" t="s">
        <v>148</v>
      </c>
      <c r="Y54" s="209"/>
      <c r="Z54" s="209"/>
      <c r="AA54" s="209"/>
      <c r="AB54" s="209"/>
      <c r="AC54" s="209"/>
      <c r="AD54" s="209"/>
      <c r="AE54" s="209"/>
      <c r="AF54" s="210" t="str">
        <f>Sheet!AB59</f>
        <v>1d4</v>
      </c>
      <c r="AG54" s="210"/>
      <c r="AH54" s="210"/>
      <c r="AI54" s="210"/>
      <c r="AJ54" s="63"/>
      <c r="AK54" s="63"/>
      <c r="AL54" s="63"/>
      <c r="AN54" s="193"/>
      <c r="AO54" s="194"/>
      <c r="AP54" s="194"/>
      <c r="AQ54" s="194"/>
      <c r="AR54" s="194"/>
      <c r="AS54" s="194"/>
      <c r="AT54" s="194"/>
      <c r="AU54" s="194"/>
      <c r="AV54" s="194"/>
      <c r="AW54" s="194"/>
      <c r="AX54" s="194"/>
      <c r="AY54" s="194"/>
      <c r="AZ54" s="194"/>
      <c r="BA54" s="194"/>
      <c r="BB54" s="194"/>
      <c r="BC54" s="194"/>
      <c r="BD54" s="194"/>
      <c r="BE54" s="194"/>
      <c r="BF54" s="194"/>
      <c r="BG54" s="194"/>
      <c r="BH54" s="194"/>
      <c r="BI54" s="194"/>
      <c r="BJ54" s="194"/>
      <c r="BK54" s="194"/>
      <c r="BL54" s="194"/>
      <c r="BM54" s="194"/>
      <c r="BN54" s="194"/>
      <c r="BO54" s="195"/>
    </row>
    <row r="55" spans="1:67" s="43" customFormat="1" ht="8.1" customHeight="1" x14ac:dyDescent="0.25">
      <c r="A55" s="210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84"/>
      <c r="X55" s="209"/>
      <c r="Y55" s="209"/>
      <c r="Z55" s="209"/>
      <c r="AA55" s="209"/>
      <c r="AB55" s="209"/>
      <c r="AC55" s="209"/>
      <c r="AD55" s="209"/>
      <c r="AE55" s="209"/>
      <c r="AF55" s="210"/>
      <c r="AG55" s="210"/>
      <c r="AH55" s="210"/>
      <c r="AI55" s="210"/>
      <c r="AJ55" s="63"/>
      <c r="AK55" s="63"/>
      <c r="AL55" s="63"/>
      <c r="AN55" s="193"/>
      <c r="AO55" s="194"/>
      <c r="AP55" s="194"/>
      <c r="AQ55" s="194"/>
      <c r="AR55" s="194"/>
      <c r="AS55" s="194"/>
      <c r="AT55" s="194"/>
      <c r="AU55" s="194"/>
      <c r="AV55" s="194"/>
      <c r="AW55" s="194"/>
      <c r="AX55" s="194"/>
      <c r="AY55" s="194"/>
      <c r="AZ55" s="194"/>
      <c r="BA55" s="194"/>
      <c r="BB55" s="194"/>
      <c r="BC55" s="194"/>
      <c r="BD55" s="194"/>
      <c r="BE55" s="194"/>
      <c r="BF55" s="194"/>
      <c r="BG55" s="194"/>
      <c r="BH55" s="194"/>
      <c r="BI55" s="194"/>
      <c r="BJ55" s="194"/>
      <c r="BK55" s="194"/>
      <c r="BL55" s="194"/>
      <c r="BM55" s="194"/>
      <c r="BN55" s="194"/>
      <c r="BO55" s="195"/>
    </row>
    <row r="56" spans="1:67" s="43" customFormat="1" ht="8.1" customHeight="1" x14ac:dyDescent="0.2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95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93"/>
      <c r="AG56" s="63"/>
      <c r="AH56" s="63"/>
      <c r="AI56" s="63"/>
      <c r="AJ56" s="63"/>
      <c r="AK56" s="63"/>
      <c r="AL56" s="63"/>
      <c r="AN56" s="193"/>
      <c r="AO56" s="194"/>
      <c r="AP56" s="194"/>
      <c r="AQ56" s="194"/>
      <c r="AR56" s="194"/>
      <c r="AS56" s="194"/>
      <c r="AT56" s="194"/>
      <c r="AU56" s="194"/>
      <c r="AV56" s="194"/>
      <c r="AW56" s="194"/>
      <c r="AX56" s="194"/>
      <c r="AY56" s="194"/>
      <c r="AZ56" s="194"/>
      <c r="BA56" s="194"/>
      <c r="BB56" s="194"/>
      <c r="BC56" s="194"/>
      <c r="BD56" s="194"/>
      <c r="BE56" s="194"/>
      <c r="BF56" s="194"/>
      <c r="BG56" s="194"/>
      <c r="BH56" s="194"/>
      <c r="BI56" s="194"/>
      <c r="BJ56" s="194"/>
      <c r="BK56" s="194"/>
      <c r="BL56" s="194"/>
      <c r="BM56" s="194"/>
      <c r="BN56" s="194"/>
      <c r="BO56" s="195"/>
    </row>
    <row r="57" spans="1:67" s="43" customFormat="1" ht="8.1" customHeight="1" x14ac:dyDescent="0.25">
      <c r="A57" s="210" t="s">
        <v>133</v>
      </c>
      <c r="B57" s="210"/>
      <c r="C57" s="210"/>
      <c r="D57" s="210"/>
      <c r="E57" s="210"/>
      <c r="F57" s="210"/>
      <c r="G57" s="210"/>
      <c r="H57" s="210"/>
      <c r="I57" s="203" t="str">
        <f>Sheet!I62&amp;" in/turn"</f>
        <v>35 in/turn</v>
      </c>
      <c r="J57" s="203"/>
      <c r="K57" s="203"/>
      <c r="L57" s="203"/>
      <c r="M57" s="203"/>
      <c r="N57" s="203"/>
      <c r="O57" s="203"/>
      <c r="P57" s="203"/>
      <c r="Q57" s="203"/>
      <c r="S57" s="204">
        <f>Sheet!Q62</f>
        <v>0</v>
      </c>
      <c r="T57" s="204"/>
      <c r="U57" s="204"/>
      <c r="V57" s="204"/>
      <c r="W57" s="204"/>
      <c r="X57" s="204"/>
      <c r="Y57" s="204"/>
      <c r="Z57" s="204"/>
      <c r="AA57" s="204"/>
      <c r="AC57" s="205">
        <f>Sheet!Y62</f>
        <v>0</v>
      </c>
      <c r="AD57" s="205"/>
      <c r="AE57" s="205"/>
      <c r="AF57" s="205"/>
      <c r="AG57" s="205"/>
      <c r="AH57" s="205"/>
      <c r="AI57" s="205"/>
      <c r="AJ57" s="205"/>
      <c r="AK57" s="205"/>
      <c r="AN57" s="193"/>
      <c r="AO57" s="194"/>
      <c r="AP57" s="194"/>
      <c r="AQ57" s="194"/>
      <c r="AR57" s="194"/>
      <c r="AS57" s="194"/>
      <c r="AT57" s="194"/>
      <c r="AU57" s="194"/>
      <c r="AV57" s="194"/>
      <c r="AW57" s="194"/>
      <c r="AX57" s="194"/>
      <c r="AY57" s="194"/>
      <c r="AZ57" s="194"/>
      <c r="BA57" s="194"/>
      <c r="BB57" s="194"/>
      <c r="BC57" s="194"/>
      <c r="BD57" s="194"/>
      <c r="BE57" s="194"/>
      <c r="BF57" s="194"/>
      <c r="BG57" s="194"/>
      <c r="BH57" s="194"/>
      <c r="BI57" s="194"/>
      <c r="BJ57" s="194"/>
      <c r="BK57" s="194"/>
      <c r="BL57" s="194"/>
      <c r="BM57" s="194"/>
      <c r="BN57" s="194"/>
      <c r="BO57" s="195"/>
    </row>
    <row r="58" spans="1:67" s="43" customFormat="1" ht="8.1" customHeight="1" x14ac:dyDescent="0.25">
      <c r="A58" s="210"/>
      <c r="B58" s="210"/>
      <c r="C58" s="210"/>
      <c r="D58" s="210"/>
      <c r="E58" s="210"/>
      <c r="F58" s="210"/>
      <c r="G58" s="210"/>
      <c r="H58" s="210"/>
      <c r="I58" s="203"/>
      <c r="J58" s="203"/>
      <c r="K58" s="203"/>
      <c r="L58" s="203"/>
      <c r="M58" s="203"/>
      <c r="N58" s="203"/>
      <c r="O58" s="203"/>
      <c r="P58" s="203"/>
      <c r="Q58" s="203"/>
      <c r="S58" s="204"/>
      <c r="T58" s="204"/>
      <c r="U58" s="204"/>
      <c r="V58" s="204"/>
      <c r="W58" s="204"/>
      <c r="X58" s="204"/>
      <c r="Y58" s="204"/>
      <c r="Z58" s="204"/>
      <c r="AA58" s="204"/>
      <c r="AC58" s="205"/>
      <c r="AD58" s="205"/>
      <c r="AE58" s="205"/>
      <c r="AF58" s="205"/>
      <c r="AG58" s="205"/>
      <c r="AH58" s="205"/>
      <c r="AI58" s="205"/>
      <c r="AJ58" s="205"/>
      <c r="AK58" s="205"/>
      <c r="AN58" s="193"/>
      <c r="AO58" s="194"/>
      <c r="AP58" s="194"/>
      <c r="AQ58" s="194"/>
      <c r="AR58" s="194"/>
      <c r="AS58" s="194"/>
      <c r="AT58" s="194"/>
      <c r="AU58" s="194"/>
      <c r="AV58" s="194"/>
      <c r="AW58" s="194"/>
      <c r="AX58" s="194"/>
      <c r="AY58" s="194"/>
      <c r="AZ58" s="194"/>
      <c r="BA58" s="194"/>
      <c r="BB58" s="194"/>
      <c r="BC58" s="194"/>
      <c r="BD58" s="194"/>
      <c r="BE58" s="194"/>
      <c r="BF58" s="194"/>
      <c r="BG58" s="194"/>
      <c r="BH58" s="194"/>
      <c r="BI58" s="194"/>
      <c r="BJ58" s="194"/>
      <c r="BK58" s="194"/>
      <c r="BL58" s="194"/>
      <c r="BM58" s="194"/>
      <c r="BN58" s="194"/>
      <c r="BO58" s="195"/>
    </row>
    <row r="59" spans="1:67" s="43" customFormat="1" ht="8.1" customHeight="1" x14ac:dyDescent="0.2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63"/>
      <c r="AE59" s="63"/>
      <c r="AF59" s="63"/>
      <c r="AG59" s="63"/>
      <c r="AH59" s="63"/>
      <c r="AI59" s="63"/>
      <c r="AJ59" s="63"/>
      <c r="AK59" s="63"/>
      <c r="AL59" s="63"/>
      <c r="AN59" s="193"/>
      <c r="AO59" s="194"/>
      <c r="AP59" s="194"/>
      <c r="AQ59" s="194"/>
      <c r="AR59" s="194"/>
      <c r="AS59" s="194"/>
      <c r="AT59" s="194"/>
      <c r="AU59" s="194"/>
      <c r="AV59" s="194"/>
      <c r="AW59" s="194"/>
      <c r="AX59" s="194"/>
      <c r="AY59" s="194"/>
      <c r="AZ59" s="194"/>
      <c r="BA59" s="194"/>
      <c r="BB59" s="194"/>
      <c r="BC59" s="194"/>
      <c r="BD59" s="194"/>
      <c r="BE59" s="194"/>
      <c r="BF59" s="194"/>
      <c r="BG59" s="194"/>
      <c r="BH59" s="194"/>
      <c r="BI59" s="194"/>
      <c r="BJ59" s="194"/>
      <c r="BK59" s="194"/>
      <c r="BL59" s="194"/>
      <c r="BM59" s="194"/>
      <c r="BN59" s="194"/>
      <c r="BO59" s="195"/>
    </row>
    <row r="60" spans="1:67" s="43" customFormat="1" ht="8.1" customHeight="1" x14ac:dyDescent="0.25">
      <c r="A60" s="210" t="s">
        <v>134</v>
      </c>
      <c r="B60" s="210"/>
      <c r="C60" s="210"/>
      <c r="D60" s="210"/>
      <c r="E60" s="210"/>
      <c r="F60" s="210"/>
      <c r="G60" s="210"/>
      <c r="H60" s="210" t="str">
        <f>Sheet!K65&amp;"%"</f>
        <v>8%</v>
      </c>
      <c r="I60" s="210"/>
      <c r="J60" s="210"/>
      <c r="K60" s="210"/>
      <c r="L60" s="84"/>
      <c r="M60" s="84"/>
      <c r="N60" s="89"/>
      <c r="O60" s="89"/>
      <c r="P60" s="89"/>
      <c r="Q60" s="62"/>
      <c r="R60" s="62"/>
      <c r="S60" s="62"/>
      <c r="T60" s="62"/>
      <c r="U60" s="62"/>
      <c r="V60" s="62"/>
      <c r="W60" s="209" t="s">
        <v>135</v>
      </c>
      <c r="X60" s="209"/>
      <c r="Y60" s="209"/>
      <c r="Z60" s="209"/>
      <c r="AA60" s="209"/>
      <c r="AB60" s="209"/>
      <c r="AC60" s="209"/>
      <c r="AD60" s="209"/>
      <c r="AE60" s="209"/>
      <c r="AF60" s="210" t="str">
        <f>Sheet!AA65&amp;"%"</f>
        <v>12%</v>
      </c>
      <c r="AG60" s="210"/>
      <c r="AH60" s="210"/>
      <c r="AI60" s="210"/>
      <c r="AN60" s="193"/>
      <c r="AO60" s="194"/>
      <c r="AP60" s="194"/>
      <c r="AQ60" s="194"/>
      <c r="AR60" s="194"/>
      <c r="AS60" s="194"/>
      <c r="AT60" s="194"/>
      <c r="AU60" s="194"/>
      <c r="AV60" s="194"/>
      <c r="AW60" s="194"/>
      <c r="AX60" s="194"/>
      <c r="AY60" s="194"/>
      <c r="AZ60" s="194"/>
      <c r="BA60" s="194"/>
      <c r="BB60" s="194"/>
      <c r="BC60" s="194"/>
      <c r="BD60" s="194"/>
      <c r="BE60" s="194"/>
      <c r="BF60" s="194"/>
      <c r="BG60" s="194"/>
      <c r="BH60" s="194"/>
      <c r="BI60" s="194"/>
      <c r="BJ60" s="194"/>
      <c r="BK60" s="194"/>
      <c r="BL60" s="194"/>
      <c r="BM60" s="194"/>
      <c r="BN60" s="194"/>
      <c r="BO60" s="195"/>
    </row>
    <row r="61" spans="1:67" s="43" customFormat="1" ht="8.1" customHeight="1" x14ac:dyDescent="0.25">
      <c r="A61" s="210"/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84"/>
      <c r="M61" s="84"/>
      <c r="N61" s="89"/>
      <c r="O61" s="89"/>
      <c r="P61" s="89"/>
      <c r="Q61" s="62"/>
      <c r="R61" s="62"/>
      <c r="S61" s="62"/>
      <c r="T61" s="62"/>
      <c r="U61" s="62"/>
      <c r="V61" s="62"/>
      <c r="W61" s="209"/>
      <c r="X61" s="209"/>
      <c r="Y61" s="209"/>
      <c r="Z61" s="209"/>
      <c r="AA61" s="209"/>
      <c r="AB61" s="209"/>
      <c r="AC61" s="209"/>
      <c r="AD61" s="209"/>
      <c r="AE61" s="209"/>
      <c r="AF61" s="210"/>
      <c r="AG61" s="210"/>
      <c r="AH61" s="210"/>
      <c r="AI61" s="210"/>
      <c r="AN61" s="193"/>
      <c r="AO61" s="194"/>
      <c r="AP61" s="194"/>
      <c r="AQ61" s="194"/>
      <c r="AR61" s="194"/>
      <c r="AS61" s="194"/>
      <c r="AT61" s="194"/>
      <c r="AU61" s="194"/>
      <c r="AV61" s="194"/>
      <c r="AW61" s="194"/>
      <c r="AX61" s="194"/>
      <c r="AY61" s="194"/>
      <c r="AZ61" s="194"/>
      <c r="BA61" s="194"/>
      <c r="BB61" s="194"/>
      <c r="BC61" s="194"/>
      <c r="BD61" s="194"/>
      <c r="BE61" s="194"/>
      <c r="BF61" s="194"/>
      <c r="BG61" s="194"/>
      <c r="BH61" s="194"/>
      <c r="BI61" s="194"/>
      <c r="BJ61" s="194"/>
      <c r="BK61" s="194"/>
      <c r="BL61" s="194"/>
      <c r="BM61" s="194"/>
      <c r="BN61" s="194"/>
      <c r="BO61" s="195"/>
    </row>
    <row r="62" spans="1:67" s="43" customFormat="1" ht="8.1" customHeight="1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Z62" s="51"/>
      <c r="AA62" s="53"/>
      <c r="AB62" s="53"/>
      <c r="AC62" s="53"/>
      <c r="AD62" s="51"/>
      <c r="AE62" s="51"/>
      <c r="AF62" s="44"/>
      <c r="AN62" s="193"/>
      <c r="AO62" s="194"/>
      <c r="AP62" s="194"/>
      <c r="AQ62" s="194"/>
      <c r="AR62" s="194"/>
      <c r="AS62" s="194"/>
      <c r="AT62" s="194"/>
      <c r="AU62" s="194"/>
      <c r="AV62" s="194"/>
      <c r="AW62" s="194"/>
      <c r="AX62" s="194"/>
      <c r="AY62" s="194"/>
      <c r="AZ62" s="194"/>
      <c r="BA62" s="194"/>
      <c r="BB62" s="194"/>
      <c r="BC62" s="194"/>
      <c r="BD62" s="194"/>
      <c r="BE62" s="194"/>
      <c r="BF62" s="194"/>
      <c r="BG62" s="194"/>
      <c r="BH62" s="194"/>
      <c r="BI62" s="194"/>
      <c r="BJ62" s="194"/>
      <c r="BK62" s="194"/>
      <c r="BL62" s="194"/>
      <c r="BM62" s="194"/>
      <c r="BN62" s="194"/>
      <c r="BO62" s="195"/>
    </row>
    <row r="63" spans="1:67" s="43" customFormat="1" ht="8.1" customHeight="1" x14ac:dyDescent="0.2">
      <c r="A63" s="218" t="s">
        <v>136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5">
        <f>Sheet!K68</f>
        <v>1.1000000000000001</v>
      </c>
      <c r="L63" s="215"/>
      <c r="M63" s="215"/>
      <c r="N63" s="215"/>
      <c r="O63" s="215"/>
      <c r="P63" s="63"/>
      <c r="Q63" s="63"/>
      <c r="R63" s="63"/>
      <c r="S63" s="63"/>
      <c r="T63" s="201" t="s">
        <v>143</v>
      </c>
      <c r="U63" s="201"/>
      <c r="V63" s="201"/>
      <c r="W63" s="201"/>
      <c r="X63" s="201"/>
      <c r="Y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N63" s="193"/>
      <c r="AO63" s="194"/>
      <c r="AP63" s="194"/>
      <c r="AQ63" s="194"/>
      <c r="AR63" s="194"/>
      <c r="AS63" s="194"/>
      <c r="AT63" s="194"/>
      <c r="AU63" s="194"/>
      <c r="AV63" s="194"/>
      <c r="AW63" s="194"/>
      <c r="AX63" s="194"/>
      <c r="AY63" s="194"/>
      <c r="AZ63" s="194"/>
      <c r="BA63" s="194"/>
      <c r="BB63" s="194"/>
      <c r="BC63" s="194"/>
      <c r="BD63" s="194"/>
      <c r="BE63" s="194"/>
      <c r="BF63" s="194"/>
      <c r="BG63" s="194"/>
      <c r="BH63" s="194"/>
      <c r="BI63" s="194"/>
      <c r="BJ63" s="194"/>
      <c r="BK63" s="194"/>
      <c r="BL63" s="194"/>
      <c r="BM63" s="194"/>
      <c r="BN63" s="194"/>
      <c r="BO63" s="195"/>
    </row>
    <row r="64" spans="1:67" s="43" customFormat="1" ht="8.1" customHeight="1" x14ac:dyDescent="0.2">
      <c r="A64" s="218"/>
      <c r="B64" s="218"/>
      <c r="C64" s="218"/>
      <c r="D64" s="218"/>
      <c r="E64" s="218"/>
      <c r="F64" s="218"/>
      <c r="G64" s="218"/>
      <c r="H64" s="218"/>
      <c r="I64" s="218"/>
      <c r="J64" s="218"/>
      <c r="K64" s="215"/>
      <c r="L64" s="215"/>
      <c r="M64" s="215"/>
      <c r="N64" s="215"/>
      <c r="O64" s="215"/>
      <c r="P64" s="63"/>
      <c r="Q64" s="63"/>
      <c r="R64" s="63"/>
      <c r="S64" s="63"/>
      <c r="T64" s="201"/>
      <c r="U64" s="201"/>
      <c r="V64" s="201"/>
      <c r="W64" s="201"/>
      <c r="X64" s="201"/>
      <c r="Y64" s="212"/>
      <c r="Z64" s="212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N64" s="193"/>
      <c r="AO64" s="194"/>
      <c r="AP64" s="194"/>
      <c r="AQ64" s="194"/>
      <c r="AR64" s="194"/>
      <c r="AS64" s="194"/>
      <c r="AT64" s="194"/>
      <c r="AU64" s="194"/>
      <c r="AV64" s="194"/>
      <c r="AW64" s="194"/>
      <c r="AX64" s="194"/>
      <c r="AY64" s="194"/>
      <c r="AZ64" s="194"/>
      <c r="BA64" s="194"/>
      <c r="BB64" s="194"/>
      <c r="BC64" s="194"/>
      <c r="BD64" s="194"/>
      <c r="BE64" s="194"/>
      <c r="BF64" s="194"/>
      <c r="BG64" s="194"/>
      <c r="BH64" s="194"/>
      <c r="BI64" s="194"/>
      <c r="BJ64" s="194"/>
      <c r="BK64" s="194"/>
      <c r="BL64" s="194"/>
      <c r="BM64" s="194"/>
      <c r="BN64" s="194"/>
      <c r="BO64" s="195"/>
    </row>
    <row r="65" spans="1:67" s="43" customFormat="1" ht="8.1" customHeight="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49"/>
      <c r="AN65" s="193"/>
      <c r="AO65" s="194"/>
      <c r="AP65" s="194"/>
      <c r="AQ65" s="194"/>
      <c r="AR65" s="194"/>
      <c r="AS65" s="194"/>
      <c r="AT65" s="194"/>
      <c r="AU65" s="194"/>
      <c r="AV65" s="194"/>
      <c r="AW65" s="194"/>
      <c r="AX65" s="194"/>
      <c r="AY65" s="194"/>
      <c r="AZ65" s="194"/>
      <c r="BA65" s="194"/>
      <c r="BB65" s="194"/>
      <c r="BC65" s="194"/>
      <c r="BD65" s="194"/>
      <c r="BE65" s="194"/>
      <c r="BF65" s="194"/>
      <c r="BG65" s="194"/>
      <c r="BH65" s="194"/>
      <c r="BI65" s="194"/>
      <c r="BJ65" s="194"/>
      <c r="BK65" s="194"/>
      <c r="BL65" s="194"/>
      <c r="BM65" s="194"/>
      <c r="BN65" s="194"/>
      <c r="BO65" s="195"/>
    </row>
    <row r="66" spans="1:67" s="43" customFormat="1" ht="8.1" customHeight="1" x14ac:dyDescent="0.25">
      <c r="A66" s="213" t="s">
        <v>137</v>
      </c>
      <c r="B66" s="213"/>
      <c r="C66" s="213"/>
      <c r="D66" s="213"/>
      <c r="E66" s="213"/>
      <c r="F66" s="213"/>
      <c r="G66" s="204" t="str">
        <f>"("&amp;Sheet!AA68&amp;"%)"</f>
        <v>(33%)</v>
      </c>
      <c r="H66" s="204"/>
      <c r="I66" s="204"/>
      <c r="J66" s="204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N66" s="193"/>
      <c r="AO66" s="194"/>
      <c r="AP66" s="194"/>
      <c r="AQ66" s="194"/>
      <c r="AR66" s="194"/>
      <c r="AS66" s="194"/>
      <c r="AT66" s="194"/>
      <c r="AU66" s="194"/>
      <c r="AV66" s="194"/>
      <c r="AW66" s="194"/>
      <c r="AX66" s="194"/>
      <c r="AY66" s="194"/>
      <c r="AZ66" s="194"/>
      <c r="BA66" s="194"/>
      <c r="BB66" s="194"/>
      <c r="BC66" s="194"/>
      <c r="BD66" s="194"/>
      <c r="BE66" s="194"/>
      <c r="BF66" s="194"/>
      <c r="BG66" s="194"/>
      <c r="BH66" s="194"/>
      <c r="BI66" s="194"/>
      <c r="BJ66" s="194"/>
      <c r="BK66" s="194"/>
      <c r="BL66" s="194"/>
      <c r="BM66" s="194"/>
      <c r="BN66" s="194"/>
      <c r="BO66" s="195"/>
    </row>
    <row r="67" spans="1:67" s="43" customFormat="1" ht="8.1" customHeight="1" x14ac:dyDescent="0.25">
      <c r="A67" s="213"/>
      <c r="B67" s="213"/>
      <c r="C67" s="213"/>
      <c r="D67" s="213"/>
      <c r="E67" s="213"/>
      <c r="F67" s="213"/>
      <c r="G67" s="204"/>
      <c r="H67" s="204"/>
      <c r="I67" s="204"/>
      <c r="J67" s="204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12"/>
      <c r="AA67" s="212"/>
      <c r="AB67" s="212"/>
      <c r="AC67" s="212"/>
      <c r="AD67" s="212"/>
      <c r="AE67" s="212"/>
      <c r="AF67" s="212"/>
      <c r="AG67" s="212"/>
      <c r="AH67" s="212"/>
      <c r="AI67" s="212"/>
      <c r="AJ67" s="212"/>
      <c r="AK67" s="212"/>
      <c r="AL67" s="212"/>
      <c r="AN67" s="193"/>
      <c r="AO67" s="194"/>
      <c r="AP67" s="194"/>
      <c r="AQ67" s="194"/>
      <c r="AR67" s="194"/>
      <c r="AS67" s="194"/>
      <c r="AT67" s="194"/>
      <c r="AU67" s="194"/>
      <c r="AV67" s="194"/>
      <c r="AW67" s="194"/>
      <c r="AX67" s="194"/>
      <c r="AY67" s="194"/>
      <c r="AZ67" s="194"/>
      <c r="BA67" s="194"/>
      <c r="BB67" s="194"/>
      <c r="BC67" s="194"/>
      <c r="BD67" s="194"/>
      <c r="BE67" s="194"/>
      <c r="BF67" s="194"/>
      <c r="BG67" s="194"/>
      <c r="BH67" s="194"/>
      <c r="BI67" s="194"/>
      <c r="BJ67" s="194"/>
      <c r="BK67" s="194"/>
      <c r="BL67" s="194"/>
      <c r="BM67" s="194"/>
      <c r="BN67" s="194"/>
      <c r="BO67" s="195"/>
    </row>
    <row r="68" spans="1:67" s="43" customFormat="1" ht="8.1" customHeight="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49"/>
      <c r="AN68" s="193"/>
      <c r="AO68" s="194"/>
      <c r="AP68" s="194"/>
      <c r="AQ68" s="194"/>
      <c r="AR68" s="194"/>
      <c r="AS68" s="194"/>
      <c r="AT68" s="194"/>
      <c r="AU68" s="194"/>
      <c r="AV68" s="194"/>
      <c r="AW68" s="194"/>
      <c r="AX68" s="194"/>
      <c r="AY68" s="194"/>
      <c r="AZ68" s="194"/>
      <c r="BA68" s="194"/>
      <c r="BB68" s="194"/>
      <c r="BC68" s="194"/>
      <c r="BD68" s="194"/>
      <c r="BE68" s="194"/>
      <c r="BF68" s="194"/>
      <c r="BG68" s="194"/>
      <c r="BH68" s="194"/>
      <c r="BI68" s="194"/>
      <c r="BJ68" s="194"/>
      <c r="BK68" s="194"/>
      <c r="BL68" s="194"/>
      <c r="BM68" s="194"/>
      <c r="BN68" s="194"/>
      <c r="BO68" s="195"/>
    </row>
    <row r="69" spans="1:67" s="43" customFormat="1" ht="8.1" customHeight="1" x14ac:dyDescent="0.25">
      <c r="A69" s="51"/>
      <c r="B69" s="51"/>
      <c r="C69" s="51"/>
      <c r="D69" s="51"/>
      <c r="E69" s="51"/>
      <c r="F69" s="51"/>
      <c r="G69" s="51"/>
      <c r="H69" s="51"/>
      <c r="I69" s="48"/>
      <c r="J69" s="48"/>
      <c r="K69" s="48"/>
      <c r="L69" s="48"/>
      <c r="M69" s="48"/>
      <c r="N69" s="48"/>
      <c r="O69" s="48"/>
      <c r="S69" s="48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49"/>
      <c r="AN69" s="193"/>
      <c r="AO69" s="194"/>
      <c r="AP69" s="194"/>
      <c r="AQ69" s="194"/>
      <c r="AR69" s="194"/>
      <c r="AS69" s="194"/>
      <c r="AT69" s="194"/>
      <c r="AU69" s="194"/>
      <c r="AV69" s="194"/>
      <c r="AW69" s="194"/>
      <c r="AX69" s="194"/>
      <c r="AY69" s="194"/>
      <c r="AZ69" s="194"/>
      <c r="BA69" s="194"/>
      <c r="BB69" s="194"/>
      <c r="BC69" s="194"/>
      <c r="BD69" s="194"/>
      <c r="BE69" s="194"/>
      <c r="BF69" s="194"/>
      <c r="BG69" s="194"/>
      <c r="BH69" s="194"/>
      <c r="BI69" s="194"/>
      <c r="BJ69" s="194"/>
      <c r="BK69" s="194"/>
      <c r="BL69" s="194"/>
      <c r="BM69" s="194"/>
      <c r="BN69" s="194"/>
      <c r="BO69" s="195"/>
    </row>
    <row r="70" spans="1:67" s="43" customFormat="1" ht="8.1" customHeight="1" x14ac:dyDescent="0.25">
      <c r="A70" s="200" t="s">
        <v>141</v>
      </c>
      <c r="B70" s="200"/>
      <c r="C70" s="200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  <c r="AB70" s="211"/>
      <c r="AC70" s="211"/>
      <c r="AD70" s="211"/>
      <c r="AE70" s="211"/>
      <c r="AF70" s="211"/>
      <c r="AG70" s="211"/>
      <c r="AH70" s="211"/>
      <c r="AI70" s="211"/>
      <c r="AJ70" s="211"/>
      <c r="AK70" s="211"/>
      <c r="AL70" s="211"/>
      <c r="AN70" s="193"/>
      <c r="AO70" s="194"/>
      <c r="AP70" s="194"/>
      <c r="AQ70" s="194"/>
      <c r="AR70" s="194"/>
      <c r="AS70" s="194"/>
      <c r="AT70" s="194"/>
      <c r="AU70" s="194"/>
      <c r="AV70" s="194"/>
      <c r="AW70" s="194"/>
      <c r="AX70" s="194"/>
      <c r="AY70" s="194"/>
      <c r="AZ70" s="194"/>
      <c r="BA70" s="194"/>
      <c r="BB70" s="194"/>
      <c r="BC70" s="194"/>
      <c r="BD70" s="194"/>
      <c r="BE70" s="194"/>
      <c r="BF70" s="194"/>
      <c r="BG70" s="194"/>
      <c r="BH70" s="194"/>
      <c r="BI70" s="194"/>
      <c r="BJ70" s="194"/>
      <c r="BK70" s="194"/>
      <c r="BL70" s="194"/>
      <c r="BM70" s="194"/>
      <c r="BN70" s="194"/>
      <c r="BO70" s="195"/>
    </row>
    <row r="71" spans="1:67" s="43" customFormat="1" ht="8.1" customHeight="1" x14ac:dyDescent="0.25">
      <c r="A71" s="200"/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12"/>
      <c r="Q71" s="212"/>
      <c r="R71" s="212"/>
      <c r="S71" s="212"/>
      <c r="T71" s="212"/>
      <c r="U71" s="212"/>
      <c r="V71" s="212"/>
      <c r="W71" s="212"/>
      <c r="X71" s="212"/>
      <c r="Y71" s="212"/>
      <c r="Z71" s="212"/>
      <c r="AA71" s="212"/>
      <c r="AB71" s="212"/>
      <c r="AC71" s="212"/>
      <c r="AD71" s="212"/>
      <c r="AE71" s="212"/>
      <c r="AF71" s="212"/>
      <c r="AG71" s="212"/>
      <c r="AH71" s="212"/>
      <c r="AI71" s="212"/>
      <c r="AJ71" s="212"/>
      <c r="AK71" s="212"/>
      <c r="AL71" s="212"/>
      <c r="AN71" s="193"/>
      <c r="AO71" s="194"/>
      <c r="AP71" s="194"/>
      <c r="AQ71" s="194"/>
      <c r="AR71" s="194"/>
      <c r="AS71" s="194"/>
      <c r="AT71" s="194"/>
      <c r="AU71" s="194"/>
      <c r="AV71" s="194"/>
      <c r="AW71" s="194"/>
      <c r="AX71" s="194"/>
      <c r="AY71" s="194"/>
      <c r="AZ71" s="194"/>
      <c r="BA71" s="194"/>
      <c r="BB71" s="194"/>
      <c r="BC71" s="194"/>
      <c r="BD71" s="194"/>
      <c r="BE71" s="194"/>
      <c r="BF71" s="194"/>
      <c r="BG71" s="194"/>
      <c r="BH71" s="194"/>
      <c r="BI71" s="194"/>
      <c r="BJ71" s="194"/>
      <c r="BK71" s="194"/>
      <c r="BL71" s="194"/>
      <c r="BM71" s="194"/>
      <c r="BN71" s="194"/>
      <c r="BO71" s="195"/>
    </row>
    <row r="72" spans="1:67" s="43" customFormat="1" ht="8.1" customHeight="1" x14ac:dyDescent="0.25">
      <c r="A72" s="211"/>
      <c r="B72" s="211"/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211"/>
      <c r="AD72" s="211"/>
      <c r="AE72" s="211"/>
      <c r="AF72" s="211"/>
      <c r="AG72" s="211"/>
      <c r="AH72" s="211"/>
      <c r="AI72" s="211"/>
      <c r="AJ72" s="211"/>
      <c r="AK72" s="211"/>
      <c r="AL72" s="211"/>
      <c r="AN72" s="193"/>
      <c r="AO72" s="194"/>
      <c r="AP72" s="194"/>
      <c r="AQ72" s="194"/>
      <c r="AR72" s="194"/>
      <c r="AS72" s="194"/>
      <c r="AT72" s="194"/>
      <c r="AU72" s="194"/>
      <c r="AV72" s="194"/>
      <c r="AW72" s="194"/>
      <c r="AX72" s="194"/>
      <c r="AY72" s="194"/>
      <c r="AZ72" s="194"/>
      <c r="BA72" s="194"/>
      <c r="BB72" s="194"/>
      <c r="BC72" s="194"/>
      <c r="BD72" s="194"/>
      <c r="BE72" s="194"/>
      <c r="BF72" s="194"/>
      <c r="BG72" s="194"/>
      <c r="BH72" s="194"/>
      <c r="BI72" s="194"/>
      <c r="BJ72" s="194"/>
      <c r="BK72" s="194"/>
      <c r="BL72" s="194"/>
      <c r="BM72" s="194"/>
      <c r="BN72" s="194"/>
      <c r="BO72" s="195"/>
    </row>
    <row r="73" spans="1:67" s="43" customFormat="1" ht="8.1" customHeight="1" x14ac:dyDescent="0.25">
      <c r="A73" s="212"/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12"/>
      <c r="AA73" s="212"/>
      <c r="AB73" s="212"/>
      <c r="AC73" s="212"/>
      <c r="AD73" s="212"/>
      <c r="AE73" s="212"/>
      <c r="AF73" s="212"/>
      <c r="AG73" s="212"/>
      <c r="AH73" s="212"/>
      <c r="AI73" s="212"/>
      <c r="AJ73" s="212"/>
      <c r="AK73" s="212"/>
      <c r="AL73" s="212"/>
      <c r="AN73" s="193"/>
      <c r="AO73" s="194"/>
      <c r="AP73" s="194"/>
      <c r="AQ73" s="194"/>
      <c r="AR73" s="194"/>
      <c r="AS73" s="194"/>
      <c r="AT73" s="194"/>
      <c r="AU73" s="194"/>
      <c r="AV73" s="194"/>
      <c r="AW73" s="194"/>
      <c r="AX73" s="194"/>
      <c r="AY73" s="194"/>
      <c r="AZ73" s="194"/>
      <c r="BA73" s="194"/>
      <c r="BB73" s="194"/>
      <c r="BC73" s="194"/>
      <c r="BD73" s="194"/>
      <c r="BE73" s="194"/>
      <c r="BF73" s="194"/>
      <c r="BG73" s="194"/>
      <c r="BH73" s="194"/>
      <c r="BI73" s="194"/>
      <c r="BJ73" s="194"/>
      <c r="BK73" s="194"/>
      <c r="BL73" s="194"/>
      <c r="BM73" s="194"/>
      <c r="BN73" s="194"/>
      <c r="BO73" s="195"/>
    </row>
    <row r="74" spans="1:67" s="43" customFormat="1" ht="8.1" customHeight="1" x14ac:dyDescent="0.25">
      <c r="A74" s="211"/>
      <c r="B74" s="211"/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 s="211"/>
      <c r="Z74" s="211"/>
      <c r="AA74" s="211"/>
      <c r="AB74" s="211"/>
      <c r="AC74" s="211"/>
      <c r="AD74" s="211"/>
      <c r="AE74" s="211"/>
      <c r="AF74" s="211"/>
      <c r="AG74" s="211"/>
      <c r="AH74" s="211"/>
      <c r="AI74" s="211"/>
      <c r="AJ74" s="211"/>
      <c r="AK74" s="211"/>
      <c r="AL74" s="211"/>
      <c r="AN74" s="193"/>
      <c r="AO74" s="194"/>
      <c r="AP74" s="194"/>
      <c r="AQ74" s="194"/>
      <c r="AR74" s="194"/>
      <c r="AS74" s="194"/>
      <c r="AT74" s="194"/>
      <c r="AU74" s="194"/>
      <c r="AV74" s="194"/>
      <c r="AW74" s="194"/>
      <c r="AX74" s="194"/>
      <c r="AY74" s="194"/>
      <c r="AZ74" s="194"/>
      <c r="BA74" s="194"/>
      <c r="BB74" s="194"/>
      <c r="BC74" s="194"/>
      <c r="BD74" s="194"/>
      <c r="BE74" s="194"/>
      <c r="BF74" s="194"/>
      <c r="BG74" s="194"/>
      <c r="BH74" s="194"/>
      <c r="BI74" s="194"/>
      <c r="BJ74" s="194"/>
      <c r="BK74" s="194"/>
      <c r="BL74" s="194"/>
      <c r="BM74" s="194"/>
      <c r="BN74" s="194"/>
      <c r="BO74" s="195"/>
    </row>
    <row r="75" spans="1:67" s="43" customFormat="1" ht="8.1" customHeight="1" x14ac:dyDescent="0.25">
      <c r="A75" s="212"/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12"/>
      <c r="AA75" s="212"/>
      <c r="AB75" s="212"/>
      <c r="AC75" s="212"/>
      <c r="AD75" s="212"/>
      <c r="AE75" s="212"/>
      <c r="AF75" s="212"/>
      <c r="AG75" s="212"/>
      <c r="AH75" s="212"/>
      <c r="AI75" s="212"/>
      <c r="AJ75" s="212"/>
      <c r="AK75" s="212"/>
      <c r="AL75" s="212"/>
      <c r="AN75" s="193"/>
      <c r="AO75" s="194"/>
      <c r="AP75" s="194"/>
      <c r="AQ75" s="194"/>
      <c r="AR75" s="194"/>
      <c r="AS75" s="194"/>
      <c r="AT75" s="194"/>
      <c r="AU75" s="194"/>
      <c r="AV75" s="194"/>
      <c r="AW75" s="194"/>
      <c r="AX75" s="194"/>
      <c r="AY75" s="194"/>
      <c r="AZ75" s="194"/>
      <c r="BA75" s="194"/>
      <c r="BB75" s="194"/>
      <c r="BC75" s="194"/>
      <c r="BD75" s="194"/>
      <c r="BE75" s="194"/>
      <c r="BF75" s="194"/>
      <c r="BG75" s="194"/>
      <c r="BH75" s="194"/>
      <c r="BI75" s="194"/>
      <c r="BJ75" s="194"/>
      <c r="BK75" s="194"/>
      <c r="BL75" s="194"/>
      <c r="BM75" s="194"/>
      <c r="BN75" s="194"/>
      <c r="BO75" s="195"/>
    </row>
    <row r="76" spans="1:67" s="43" customFormat="1" ht="8.1" customHeight="1" x14ac:dyDescent="0.25">
      <c r="AN76" s="193"/>
      <c r="AO76" s="194"/>
      <c r="AP76" s="194"/>
      <c r="AQ76" s="194"/>
      <c r="AR76" s="194"/>
      <c r="AS76" s="194"/>
      <c r="AT76" s="194"/>
      <c r="AU76" s="194"/>
      <c r="AV76" s="194"/>
      <c r="AW76" s="194"/>
      <c r="AX76" s="194"/>
      <c r="AY76" s="194"/>
      <c r="AZ76" s="194"/>
      <c r="BA76" s="194"/>
      <c r="BB76" s="194"/>
      <c r="BC76" s="194"/>
      <c r="BD76" s="194"/>
      <c r="BE76" s="194"/>
      <c r="BF76" s="194"/>
      <c r="BG76" s="194"/>
      <c r="BH76" s="194"/>
      <c r="BI76" s="194"/>
      <c r="BJ76" s="194"/>
      <c r="BK76" s="194"/>
      <c r="BL76" s="194"/>
      <c r="BM76" s="194"/>
      <c r="BN76" s="194"/>
      <c r="BO76" s="195"/>
    </row>
    <row r="77" spans="1:67" s="43" customFormat="1" ht="8.1" customHeight="1" x14ac:dyDescent="0.25">
      <c r="A77" s="200" t="s">
        <v>140</v>
      </c>
      <c r="B77" s="200"/>
      <c r="C77" s="200"/>
      <c r="D77" s="200"/>
      <c r="E77" s="200"/>
      <c r="F77" s="200"/>
      <c r="G77" s="200"/>
      <c r="H77" s="200"/>
      <c r="I77" s="200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  <c r="AF77" s="201"/>
      <c r="AG77" s="201"/>
      <c r="AH77" s="201"/>
      <c r="AI77" s="201"/>
      <c r="AJ77" s="201"/>
      <c r="AK77" s="201"/>
      <c r="AL77" s="201"/>
      <c r="AN77" s="193"/>
      <c r="AO77" s="194"/>
      <c r="AP77" s="194"/>
      <c r="AQ77" s="194"/>
      <c r="AR77" s="194"/>
      <c r="AS77" s="194"/>
      <c r="AT77" s="194"/>
      <c r="AU77" s="194"/>
      <c r="AV77" s="194"/>
      <c r="AW77" s="194"/>
      <c r="AX77" s="194"/>
      <c r="AY77" s="194"/>
      <c r="AZ77" s="194"/>
      <c r="BA77" s="194"/>
      <c r="BB77" s="194"/>
      <c r="BC77" s="194"/>
      <c r="BD77" s="194"/>
      <c r="BE77" s="194"/>
      <c r="BF77" s="194"/>
      <c r="BG77" s="194"/>
      <c r="BH77" s="194"/>
      <c r="BI77" s="194"/>
      <c r="BJ77" s="194"/>
      <c r="BK77" s="194"/>
      <c r="BL77" s="194"/>
      <c r="BM77" s="194"/>
      <c r="BN77" s="194"/>
      <c r="BO77" s="195"/>
    </row>
    <row r="78" spans="1:67" s="43" customFormat="1" ht="8.1" customHeight="1" x14ac:dyDescent="0.25">
      <c r="A78" s="200"/>
      <c r="B78" s="200"/>
      <c r="C78" s="200"/>
      <c r="D78" s="200"/>
      <c r="E78" s="200"/>
      <c r="F78" s="200"/>
      <c r="G78" s="200"/>
      <c r="H78" s="200"/>
      <c r="I78" s="200"/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202"/>
      <c r="W78" s="202"/>
      <c r="X78" s="202"/>
      <c r="Y78" s="202"/>
      <c r="Z78" s="202"/>
      <c r="AA78" s="202"/>
      <c r="AB78" s="202"/>
      <c r="AC78" s="202"/>
      <c r="AD78" s="202"/>
      <c r="AE78" s="202"/>
      <c r="AF78" s="202"/>
      <c r="AG78" s="202"/>
      <c r="AH78" s="202"/>
      <c r="AI78" s="202"/>
      <c r="AJ78" s="202"/>
      <c r="AK78" s="202"/>
      <c r="AL78" s="202"/>
      <c r="AN78" s="193"/>
      <c r="AO78" s="194"/>
      <c r="AP78" s="194"/>
      <c r="AQ78" s="194"/>
      <c r="AR78" s="194"/>
      <c r="AS78" s="194"/>
      <c r="AT78" s="194"/>
      <c r="AU78" s="194"/>
      <c r="AV78" s="194"/>
      <c r="AW78" s="194"/>
      <c r="AX78" s="194"/>
      <c r="AY78" s="194"/>
      <c r="AZ78" s="194"/>
      <c r="BA78" s="194"/>
      <c r="BB78" s="194"/>
      <c r="BC78" s="194"/>
      <c r="BD78" s="194"/>
      <c r="BE78" s="194"/>
      <c r="BF78" s="194"/>
      <c r="BG78" s="194"/>
      <c r="BH78" s="194"/>
      <c r="BI78" s="194"/>
      <c r="BJ78" s="194"/>
      <c r="BK78" s="194"/>
      <c r="BL78" s="194"/>
      <c r="BM78" s="194"/>
      <c r="BN78" s="194"/>
      <c r="BO78" s="195"/>
    </row>
    <row r="79" spans="1:67" s="43" customFormat="1" ht="8.1" customHeight="1" x14ac:dyDescent="0.2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N79" s="193"/>
      <c r="AO79" s="194"/>
      <c r="AP79" s="194"/>
      <c r="AQ79" s="194"/>
      <c r="AR79" s="194"/>
      <c r="AS79" s="194"/>
      <c r="AT79" s="194"/>
      <c r="AU79" s="194"/>
      <c r="AV79" s="194"/>
      <c r="AW79" s="194"/>
      <c r="AX79" s="194"/>
      <c r="AY79" s="194"/>
      <c r="AZ79" s="194"/>
      <c r="BA79" s="194"/>
      <c r="BB79" s="194"/>
      <c r="BC79" s="194"/>
      <c r="BD79" s="194"/>
      <c r="BE79" s="194"/>
      <c r="BF79" s="194"/>
      <c r="BG79" s="194"/>
      <c r="BH79" s="194"/>
      <c r="BI79" s="194"/>
      <c r="BJ79" s="194"/>
      <c r="BK79" s="194"/>
      <c r="BL79" s="194"/>
      <c r="BM79" s="194"/>
      <c r="BN79" s="194"/>
      <c r="BO79" s="195"/>
    </row>
    <row r="80" spans="1:67" s="43" customFormat="1" ht="8.1" customHeight="1" x14ac:dyDescent="0.25">
      <c r="A80" s="200" t="s">
        <v>139</v>
      </c>
      <c r="B80" s="200"/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N80" s="193"/>
      <c r="AO80" s="194"/>
      <c r="AP80" s="194"/>
      <c r="AQ80" s="194"/>
      <c r="AR80" s="194"/>
      <c r="AS80" s="194"/>
      <c r="AT80" s="194"/>
      <c r="AU80" s="194"/>
      <c r="AV80" s="194"/>
      <c r="AW80" s="194"/>
      <c r="AX80" s="194"/>
      <c r="AY80" s="194"/>
      <c r="AZ80" s="194"/>
      <c r="BA80" s="194"/>
      <c r="BB80" s="194"/>
      <c r="BC80" s="194"/>
      <c r="BD80" s="194"/>
      <c r="BE80" s="194"/>
      <c r="BF80" s="194"/>
      <c r="BG80" s="194"/>
      <c r="BH80" s="194"/>
      <c r="BI80" s="194"/>
      <c r="BJ80" s="194"/>
      <c r="BK80" s="194"/>
      <c r="BL80" s="194"/>
      <c r="BM80" s="194"/>
      <c r="BN80" s="194"/>
      <c r="BO80" s="195"/>
    </row>
    <row r="81" spans="1:67" s="43" customFormat="1" ht="8.1" customHeight="1" x14ac:dyDescent="0.25">
      <c r="A81" s="200"/>
      <c r="B81" s="200"/>
      <c r="C81" s="200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  <c r="AE81" s="202"/>
      <c r="AF81" s="202"/>
      <c r="AG81" s="202"/>
      <c r="AH81" s="202"/>
      <c r="AI81" s="202"/>
      <c r="AJ81" s="202"/>
      <c r="AK81" s="202"/>
      <c r="AL81" s="202"/>
      <c r="AN81" s="196"/>
      <c r="AO81" s="197"/>
      <c r="AP81" s="197"/>
      <c r="AQ81" s="197"/>
      <c r="AR81" s="197"/>
      <c r="AS81" s="197"/>
      <c r="AT81" s="197"/>
      <c r="AU81" s="197"/>
      <c r="AV81" s="197"/>
      <c r="AW81" s="197"/>
      <c r="AX81" s="197"/>
      <c r="AY81" s="197"/>
      <c r="AZ81" s="197"/>
      <c r="BA81" s="197"/>
      <c r="BB81" s="197"/>
      <c r="BC81" s="197"/>
      <c r="BD81" s="197"/>
      <c r="BE81" s="197"/>
      <c r="BF81" s="197"/>
      <c r="BG81" s="197"/>
      <c r="BH81" s="197"/>
      <c r="BI81" s="197"/>
      <c r="BJ81" s="197"/>
      <c r="BK81" s="197"/>
      <c r="BL81" s="197"/>
      <c r="BM81" s="197"/>
      <c r="BN81" s="197"/>
      <c r="BO81" s="198"/>
    </row>
    <row r="82" spans="1:67" ht="6" customHeight="1" x14ac:dyDescent="0.2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</row>
    <row r="83" spans="1:67" ht="6" customHeight="1" x14ac:dyDescent="0.2">
      <c r="A83" s="200" t="s">
        <v>144</v>
      </c>
      <c r="B83" s="200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64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</row>
    <row r="84" spans="1:67" ht="6" customHeight="1" x14ac:dyDescent="0.2">
      <c r="A84" s="200"/>
      <c r="B84" s="200"/>
      <c r="C84" s="200"/>
      <c r="D84" s="200"/>
      <c r="E84" s="200"/>
      <c r="F84" s="200"/>
      <c r="G84" s="200"/>
      <c r="H84" s="200"/>
      <c r="I84" s="200"/>
      <c r="J84" s="200"/>
      <c r="K84" s="200"/>
      <c r="L84" s="200"/>
      <c r="M84" s="66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</row>
    <row r="85" spans="1:67" ht="6" customHeight="1" x14ac:dyDescent="0.2"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9"/>
      <c r="BN85" s="59"/>
      <c r="BO85" s="59"/>
    </row>
    <row r="86" spans="1:67" ht="6" customHeight="1" x14ac:dyDescent="0.2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8"/>
      <c r="BN86" s="58"/>
      <c r="BO86" s="58"/>
    </row>
    <row r="87" spans="1:67" ht="6" customHeight="1" x14ac:dyDescent="0.2"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9"/>
      <c r="BN87" s="59"/>
      <c r="BO87" s="59"/>
    </row>
    <row r="88" spans="1:67" ht="6" customHeight="1" x14ac:dyDescent="0.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8"/>
      <c r="BN88" s="58"/>
      <c r="BO88" s="58"/>
    </row>
    <row r="89" spans="1:67" ht="6" customHeight="1" x14ac:dyDescent="0.2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9"/>
      <c r="BN89" s="59"/>
      <c r="BO89" s="59"/>
    </row>
    <row r="90" spans="1:67" ht="6" customHeight="1" x14ac:dyDescent="0.2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9"/>
      <c r="BN90" s="59"/>
      <c r="BO90" s="59"/>
    </row>
    <row r="91" spans="1:67" ht="6" customHeight="1" x14ac:dyDescent="0.2">
      <c r="BM91" s="59"/>
      <c r="BN91" s="59"/>
      <c r="BO91" s="59"/>
    </row>
    <row r="92" spans="1:67" ht="6" customHeight="1" x14ac:dyDescent="0.2">
      <c r="BM92" s="59"/>
      <c r="BN92" s="59"/>
      <c r="BO92" s="59"/>
    </row>
    <row r="93" spans="1:67" ht="6" customHeight="1" x14ac:dyDescent="0.2">
      <c r="BM93" s="59"/>
      <c r="BN93" s="59"/>
      <c r="BO93" s="59"/>
    </row>
    <row r="94" spans="1:67" ht="6" customHeight="1" x14ac:dyDescent="0.2">
      <c r="BM94" s="59"/>
      <c r="BN94" s="59"/>
      <c r="BO94" s="59"/>
    </row>
    <row r="95" spans="1:67" ht="6" customHeight="1" x14ac:dyDescent="0.2">
      <c r="BM95" s="59"/>
      <c r="BN95" s="59"/>
      <c r="BO95" s="59"/>
    </row>
    <row r="96" spans="1:67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</sheetData>
  <mergeCells count="93">
    <mergeCell ref="AJ5:AM6"/>
    <mergeCell ref="AN5:AT6"/>
    <mergeCell ref="A8:F9"/>
    <mergeCell ref="AJ8:AM9"/>
    <mergeCell ref="A14:K15"/>
    <mergeCell ref="A5:G6"/>
    <mergeCell ref="H5:AI6"/>
    <mergeCell ref="G8:AI9"/>
    <mergeCell ref="AN8:AT9"/>
    <mergeCell ref="J11:T12"/>
    <mergeCell ref="A17:BO17"/>
    <mergeCell ref="AJ11:AN12"/>
    <mergeCell ref="A54:L55"/>
    <mergeCell ref="A63:J64"/>
    <mergeCell ref="A60:G61"/>
    <mergeCell ref="AO11:AU12"/>
    <mergeCell ref="P36:W37"/>
    <mergeCell ref="AW11:AZ12"/>
    <mergeCell ref="BA11:BG12"/>
    <mergeCell ref="AJ14:AP15"/>
    <mergeCell ref="AQ14:BN15"/>
    <mergeCell ref="AI33:AK34"/>
    <mergeCell ref="AC33:AH34"/>
    <mergeCell ref="A18:BO18"/>
    <mergeCell ref="A19:BO19"/>
    <mergeCell ref="A20:BO20"/>
    <mergeCell ref="A21:BO21"/>
    <mergeCell ref="A22:BO22"/>
    <mergeCell ref="A23:BO23"/>
    <mergeCell ref="A39:F40"/>
    <mergeCell ref="G39:J40"/>
    <mergeCell ref="A31:BO31"/>
    <mergeCell ref="A33:F34"/>
    <mergeCell ref="A30:BO30"/>
    <mergeCell ref="P33:W34"/>
    <mergeCell ref="A24:BO24"/>
    <mergeCell ref="A25:BO25"/>
    <mergeCell ref="A26:BO26"/>
    <mergeCell ref="A27:BO27"/>
    <mergeCell ref="A28:BO28"/>
    <mergeCell ref="A29:BO29"/>
    <mergeCell ref="X33:AB34"/>
    <mergeCell ref="H42:K43"/>
    <mergeCell ref="N39:W40"/>
    <mergeCell ref="X36:AA37"/>
    <mergeCell ref="H36:K37"/>
    <mergeCell ref="X39:AA40"/>
    <mergeCell ref="A45:Z46"/>
    <mergeCell ref="AH45:AL46"/>
    <mergeCell ref="V48:AE49"/>
    <mergeCell ref="H60:K61"/>
    <mergeCell ref="W60:AE61"/>
    <mergeCell ref="AF60:AI61"/>
    <mergeCell ref="M54:V55"/>
    <mergeCell ref="A2:AT2"/>
    <mergeCell ref="G66:J67"/>
    <mergeCell ref="K63:O64"/>
    <mergeCell ref="A57:H58"/>
    <mergeCell ref="L42:Z43"/>
    <mergeCell ref="H51:L52"/>
    <mergeCell ref="Y51:AE52"/>
    <mergeCell ref="AF51:AL52"/>
    <mergeCell ref="X54:AE55"/>
    <mergeCell ref="AF54:AI55"/>
    <mergeCell ref="A51:G52"/>
    <mergeCell ref="AA42:AD43"/>
    <mergeCell ref="G48:K49"/>
    <mergeCell ref="AF48:AL49"/>
    <mergeCell ref="A42:G43"/>
    <mergeCell ref="A48:F49"/>
    <mergeCell ref="Y63:AL64"/>
    <mergeCell ref="A66:F67"/>
    <mergeCell ref="K66:AL67"/>
    <mergeCell ref="A77:I78"/>
    <mergeCell ref="J77:AL78"/>
    <mergeCell ref="A70:O71"/>
    <mergeCell ref="P70:AL71"/>
    <mergeCell ref="AN34:BO81"/>
    <mergeCell ref="A11:I12"/>
    <mergeCell ref="A80:P81"/>
    <mergeCell ref="Q80:AL81"/>
    <mergeCell ref="A83:L84"/>
    <mergeCell ref="I57:Q58"/>
    <mergeCell ref="S57:AA58"/>
    <mergeCell ref="AC57:AK58"/>
    <mergeCell ref="AE42:AH43"/>
    <mergeCell ref="AI42:AL43"/>
    <mergeCell ref="G33:O34"/>
    <mergeCell ref="AA45:AG46"/>
    <mergeCell ref="A36:G37"/>
    <mergeCell ref="A72:AL73"/>
    <mergeCell ref="A74:AL75"/>
    <mergeCell ref="T63:X64"/>
  </mergeCells>
  <conditionalFormatting sqref="S57:AA58 A17:BO31">
    <cfRule type="cellIs" dxfId="1" priority="3" stopIfTrue="1" operator="equal">
      <formula>0</formula>
    </cfRule>
  </conditionalFormatting>
  <conditionalFormatting sqref="AC57:AK58">
    <cfRule type="cellIs" dxfId="0" priority="2" stopIfTrue="1" operator="equal">
      <formula>0</formula>
    </cfRule>
  </conditionalFormatting>
  <pageMargins left="0.63" right="0.54" top="0.35" bottom="0.34" header="0.3" footer="0.3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workbookViewId="0">
      <selection activeCell="I3" sqref="I3"/>
    </sheetView>
  </sheetViews>
  <sheetFormatPr defaultRowHeight="15" x14ac:dyDescent="0.25"/>
  <cols>
    <col min="1" max="1" width="4" style="3" bestFit="1" customWidth="1"/>
    <col min="2" max="2" width="1.7109375" style="1" customWidth="1"/>
    <col min="3" max="3" width="4" style="2" bestFit="1" customWidth="1"/>
    <col min="4" max="13" width="9.140625" style="1"/>
  </cols>
  <sheetData>
    <row r="1" spans="1:15" x14ac:dyDescent="0.25">
      <c r="A1" s="3">
        <v>1</v>
      </c>
      <c r="B1" s="1">
        <v>2</v>
      </c>
      <c r="C1" s="2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/>
      <c r="O1" s="1"/>
    </row>
    <row r="2" spans="1:15" x14ac:dyDescent="0.25">
      <c r="A2" s="8"/>
      <c r="B2" s="9"/>
      <c r="C2" s="10"/>
      <c r="D2" s="4" t="s">
        <v>1</v>
      </c>
      <c r="E2" s="4" t="s">
        <v>2</v>
      </c>
      <c r="F2" s="4" t="s">
        <v>3</v>
      </c>
      <c r="G2" s="4" t="s">
        <v>5</v>
      </c>
      <c r="H2" s="4" t="s">
        <v>7</v>
      </c>
      <c r="I2" s="4" t="s">
        <v>10</v>
      </c>
      <c r="J2" s="4" t="s">
        <v>4</v>
      </c>
      <c r="K2" s="4" t="s">
        <v>6</v>
      </c>
      <c r="L2" s="4" t="s">
        <v>8</v>
      </c>
      <c r="M2" s="4" t="s">
        <v>9</v>
      </c>
    </row>
    <row r="3" spans="1:15" x14ac:dyDescent="0.25">
      <c r="A3" s="5">
        <v>0</v>
      </c>
      <c r="B3" s="6"/>
      <c r="C3" s="7">
        <v>0</v>
      </c>
      <c r="D3" s="4">
        <v>0.2</v>
      </c>
      <c r="E3" s="4">
        <v>0.1</v>
      </c>
      <c r="F3" s="4">
        <v>0.1</v>
      </c>
      <c r="G3" s="4">
        <v>1</v>
      </c>
      <c r="H3" s="4">
        <v>0.08</v>
      </c>
      <c r="I3" s="4">
        <v>-3</v>
      </c>
      <c r="J3" s="4">
        <v>-8</v>
      </c>
      <c r="K3" s="28" t="s">
        <v>67</v>
      </c>
      <c r="L3" s="28" t="s">
        <v>67</v>
      </c>
      <c r="M3" s="4">
        <v>30</v>
      </c>
    </row>
    <row r="4" spans="1:15" x14ac:dyDescent="0.25">
      <c r="A4" s="5">
        <v>1</v>
      </c>
      <c r="B4" s="6" t="s">
        <v>0</v>
      </c>
      <c r="C4" s="7">
        <v>2</v>
      </c>
      <c r="D4" s="4">
        <f>D3+0.2</f>
        <v>0.4</v>
      </c>
      <c r="E4" s="4">
        <v>0.2</v>
      </c>
      <c r="F4" s="4">
        <v>0.2</v>
      </c>
      <c r="G4" s="4">
        <v>0.7</v>
      </c>
      <c r="H4" s="4">
        <v>0.09</v>
      </c>
      <c r="I4" s="4">
        <v>-2</v>
      </c>
      <c r="J4" s="4">
        <v>-6</v>
      </c>
      <c r="K4" s="4">
        <v>-2</v>
      </c>
      <c r="L4" s="4">
        <v>2</v>
      </c>
      <c r="M4" s="4">
        <v>9</v>
      </c>
    </row>
    <row r="5" spans="1:15" x14ac:dyDescent="0.25">
      <c r="A5" s="5">
        <v>3</v>
      </c>
      <c r="B5" s="6" t="s">
        <v>0</v>
      </c>
      <c r="C5" s="7">
        <v>5</v>
      </c>
      <c r="D5" s="4">
        <f t="shared" ref="D5:D32" si="0">D4+0.2</f>
        <v>0.60000000000000009</v>
      </c>
      <c r="E5" s="4">
        <v>0.4</v>
      </c>
      <c r="F5" s="4">
        <v>0.4</v>
      </c>
      <c r="G5" s="4">
        <f>G4+0.1</f>
        <v>0.79999999999999993</v>
      </c>
      <c r="H5" s="4">
        <v>0.1</v>
      </c>
      <c r="I5" s="4">
        <v>-1</v>
      </c>
      <c r="J5" s="4">
        <v>-4</v>
      </c>
      <c r="K5" s="4">
        <v>-1</v>
      </c>
      <c r="L5" s="4">
        <f>L4+2</f>
        <v>4</v>
      </c>
      <c r="M5" s="4">
        <v>10</v>
      </c>
    </row>
    <row r="6" spans="1:15" x14ac:dyDescent="0.25">
      <c r="A6" s="5">
        <v>6</v>
      </c>
      <c r="B6" s="6" t="s">
        <v>0</v>
      </c>
      <c r="C6" s="7">
        <f t="shared" ref="C6:C33" si="1">A6+2</f>
        <v>8</v>
      </c>
      <c r="D6" s="4">
        <f t="shared" si="0"/>
        <v>0.8</v>
      </c>
      <c r="E6" s="4">
        <v>0.6</v>
      </c>
      <c r="F6" s="4">
        <v>0.7</v>
      </c>
      <c r="G6" s="4">
        <f t="shared" ref="G6:G69" si="2">G5+0.1</f>
        <v>0.89999999999999991</v>
      </c>
      <c r="H6" s="4">
        <v>0.2</v>
      </c>
      <c r="I6" s="4">
        <v>0</v>
      </c>
      <c r="J6" s="4">
        <v>-2</v>
      </c>
      <c r="K6" s="4">
        <v>-1</v>
      </c>
      <c r="L6" s="4">
        <f t="shared" ref="L6:L69" si="3">L5+2</f>
        <v>6</v>
      </c>
      <c r="M6" s="4">
        <v>11</v>
      </c>
    </row>
    <row r="7" spans="1:15" x14ac:dyDescent="0.25">
      <c r="A7" s="5">
        <f t="shared" ref="A7:A33" si="4">C6+1</f>
        <v>9</v>
      </c>
      <c r="B7" s="6" t="s">
        <v>0</v>
      </c>
      <c r="C7" s="7">
        <f t="shared" si="1"/>
        <v>11</v>
      </c>
      <c r="D7" s="4">
        <f t="shared" si="0"/>
        <v>1</v>
      </c>
      <c r="E7" s="4">
        <v>1</v>
      </c>
      <c r="F7" s="4">
        <f>F6+0.3</f>
        <v>1</v>
      </c>
      <c r="G7" s="4">
        <f t="shared" si="2"/>
        <v>0.99999999999999989</v>
      </c>
      <c r="H7" s="4">
        <v>0.25</v>
      </c>
      <c r="I7" s="4">
        <v>0</v>
      </c>
      <c r="J7" s="4">
        <v>0</v>
      </c>
      <c r="K7" s="4">
        <v>0</v>
      </c>
      <c r="L7" s="4">
        <f t="shared" si="3"/>
        <v>8</v>
      </c>
      <c r="M7" s="4">
        <v>12</v>
      </c>
    </row>
    <row r="8" spans="1:15" x14ac:dyDescent="0.25">
      <c r="A8" s="5">
        <f t="shared" si="4"/>
        <v>12</v>
      </c>
      <c r="B8" s="6" t="s">
        <v>0</v>
      </c>
      <c r="C8" s="7">
        <f t="shared" si="1"/>
        <v>14</v>
      </c>
      <c r="D8" s="4">
        <f t="shared" si="0"/>
        <v>1.2</v>
      </c>
      <c r="E8" s="4">
        <f>E7+0.4</f>
        <v>1.4</v>
      </c>
      <c r="F8" s="4">
        <f t="shared" ref="F8:F71" si="5">F7+0.3</f>
        <v>1.3</v>
      </c>
      <c r="G8" s="4">
        <f t="shared" si="2"/>
        <v>1.0999999999999999</v>
      </c>
      <c r="H8" s="4">
        <v>0.3</v>
      </c>
      <c r="I8" s="4">
        <v>1</v>
      </c>
      <c r="J8" s="4">
        <v>1</v>
      </c>
      <c r="K8" s="4">
        <v>0</v>
      </c>
      <c r="L8" s="4">
        <f t="shared" si="3"/>
        <v>10</v>
      </c>
      <c r="M8" s="4">
        <f>M7+2</f>
        <v>14</v>
      </c>
    </row>
    <row r="9" spans="1:15" x14ac:dyDescent="0.25">
      <c r="A9" s="5">
        <f t="shared" si="4"/>
        <v>15</v>
      </c>
      <c r="B9" s="6" t="s">
        <v>0</v>
      </c>
      <c r="C9" s="7">
        <f t="shared" si="1"/>
        <v>17</v>
      </c>
      <c r="D9" s="4">
        <f t="shared" si="0"/>
        <v>1.4</v>
      </c>
      <c r="E9" s="4">
        <f t="shared" ref="E9:E72" si="6">E8+0.4</f>
        <v>1.7999999999999998</v>
      </c>
      <c r="F9" s="4">
        <f t="shared" si="5"/>
        <v>1.6</v>
      </c>
      <c r="G9" s="4">
        <f t="shared" si="2"/>
        <v>1.2</v>
      </c>
      <c r="H9" s="4">
        <f>H8+0.1</f>
        <v>0.4</v>
      </c>
      <c r="I9" s="4">
        <v>1</v>
      </c>
      <c r="J9" s="4">
        <v>2</v>
      </c>
      <c r="K9" s="4">
        <v>1</v>
      </c>
      <c r="L9" s="4">
        <f t="shared" si="3"/>
        <v>12</v>
      </c>
      <c r="M9" s="4">
        <f t="shared" ref="M9:M72" si="7">M8+2</f>
        <v>16</v>
      </c>
    </row>
    <row r="10" spans="1:15" x14ac:dyDescent="0.25">
      <c r="A10" s="5">
        <f t="shared" si="4"/>
        <v>18</v>
      </c>
      <c r="B10" s="6" t="s">
        <v>0</v>
      </c>
      <c r="C10" s="7">
        <f t="shared" si="1"/>
        <v>20</v>
      </c>
      <c r="D10" s="4">
        <f t="shared" si="0"/>
        <v>1.5999999999999999</v>
      </c>
      <c r="E10" s="4">
        <f t="shared" si="6"/>
        <v>2.1999999999999997</v>
      </c>
      <c r="F10" s="4">
        <f t="shared" si="5"/>
        <v>1.9000000000000001</v>
      </c>
      <c r="G10" s="4">
        <f t="shared" si="2"/>
        <v>1.3</v>
      </c>
      <c r="H10" s="4">
        <f t="shared" ref="H10:H73" si="8">H9+0.1</f>
        <v>0.5</v>
      </c>
      <c r="I10" s="4">
        <v>2</v>
      </c>
      <c r="J10" s="4">
        <v>3</v>
      </c>
      <c r="K10" s="4">
        <v>1</v>
      </c>
      <c r="L10" s="4">
        <f t="shared" si="3"/>
        <v>14</v>
      </c>
      <c r="M10" s="4">
        <f t="shared" si="7"/>
        <v>18</v>
      </c>
    </row>
    <row r="11" spans="1:15" x14ac:dyDescent="0.25">
      <c r="A11" s="5">
        <f t="shared" si="4"/>
        <v>21</v>
      </c>
      <c r="B11" s="6" t="s">
        <v>0</v>
      </c>
      <c r="C11" s="7">
        <f t="shared" si="1"/>
        <v>23</v>
      </c>
      <c r="D11" s="4">
        <f t="shared" si="0"/>
        <v>1.7999999999999998</v>
      </c>
      <c r="E11" s="4">
        <f t="shared" si="6"/>
        <v>2.5999999999999996</v>
      </c>
      <c r="F11" s="4">
        <f t="shared" si="5"/>
        <v>2.2000000000000002</v>
      </c>
      <c r="G11" s="4">
        <f t="shared" si="2"/>
        <v>1.4000000000000001</v>
      </c>
      <c r="H11" s="4">
        <f t="shared" si="8"/>
        <v>0.6</v>
      </c>
      <c r="I11" s="4">
        <v>2</v>
      </c>
      <c r="J11" s="4">
        <v>4</v>
      </c>
      <c r="K11" s="4">
        <v>2</v>
      </c>
      <c r="L11" s="4">
        <f t="shared" si="3"/>
        <v>16</v>
      </c>
      <c r="M11" s="4">
        <f t="shared" si="7"/>
        <v>20</v>
      </c>
    </row>
    <row r="12" spans="1:15" x14ac:dyDescent="0.25">
      <c r="A12" s="5">
        <f t="shared" si="4"/>
        <v>24</v>
      </c>
      <c r="B12" s="6" t="s">
        <v>0</v>
      </c>
      <c r="C12" s="7">
        <f t="shared" si="1"/>
        <v>26</v>
      </c>
      <c r="D12" s="4">
        <f t="shared" si="0"/>
        <v>1.9999999999999998</v>
      </c>
      <c r="E12" s="4">
        <f t="shared" si="6"/>
        <v>2.9999999999999996</v>
      </c>
      <c r="F12" s="4">
        <f t="shared" si="5"/>
        <v>2.5</v>
      </c>
      <c r="G12" s="4">
        <f t="shared" si="2"/>
        <v>1.5000000000000002</v>
      </c>
      <c r="H12" s="4">
        <f t="shared" si="8"/>
        <v>0.7</v>
      </c>
      <c r="I12" s="4">
        <v>3</v>
      </c>
      <c r="J12" s="4">
        <v>4</v>
      </c>
      <c r="K12" s="4">
        <v>2</v>
      </c>
      <c r="L12" s="4">
        <f t="shared" si="3"/>
        <v>18</v>
      </c>
      <c r="M12" s="4">
        <f t="shared" si="7"/>
        <v>22</v>
      </c>
    </row>
    <row r="13" spans="1:15" x14ac:dyDescent="0.25">
      <c r="A13" s="5">
        <f t="shared" si="4"/>
        <v>27</v>
      </c>
      <c r="B13" s="6" t="s">
        <v>0</v>
      </c>
      <c r="C13" s="7">
        <f t="shared" si="1"/>
        <v>29</v>
      </c>
      <c r="D13" s="4">
        <f t="shared" si="0"/>
        <v>2.1999999999999997</v>
      </c>
      <c r="E13" s="4">
        <f t="shared" si="6"/>
        <v>3.3999999999999995</v>
      </c>
      <c r="F13" s="4">
        <f t="shared" si="5"/>
        <v>2.8</v>
      </c>
      <c r="G13" s="4">
        <f t="shared" si="2"/>
        <v>1.6000000000000003</v>
      </c>
      <c r="H13" s="4">
        <f t="shared" si="8"/>
        <v>0.79999999999999993</v>
      </c>
      <c r="I13" s="4">
        <v>3</v>
      </c>
      <c r="J13" s="4">
        <v>5</v>
      </c>
      <c r="K13" s="4">
        <v>3</v>
      </c>
      <c r="L13" s="4">
        <f t="shared" si="3"/>
        <v>20</v>
      </c>
      <c r="M13" s="4">
        <f t="shared" si="7"/>
        <v>24</v>
      </c>
    </row>
    <row r="14" spans="1:15" x14ac:dyDescent="0.25">
      <c r="A14" s="5">
        <f t="shared" si="4"/>
        <v>30</v>
      </c>
      <c r="B14" s="6" t="s">
        <v>0</v>
      </c>
      <c r="C14" s="7">
        <f t="shared" si="1"/>
        <v>32</v>
      </c>
      <c r="D14" s="4">
        <f t="shared" si="0"/>
        <v>2.4</v>
      </c>
      <c r="E14" s="4">
        <f t="shared" si="6"/>
        <v>3.7999999999999994</v>
      </c>
      <c r="F14" s="4">
        <f t="shared" si="5"/>
        <v>3.0999999999999996</v>
      </c>
      <c r="G14" s="4">
        <f t="shared" si="2"/>
        <v>1.7000000000000004</v>
      </c>
      <c r="H14" s="4">
        <f t="shared" si="8"/>
        <v>0.89999999999999991</v>
      </c>
      <c r="I14" s="4">
        <v>4</v>
      </c>
      <c r="J14" s="4">
        <v>5</v>
      </c>
      <c r="K14" s="4">
        <v>3</v>
      </c>
      <c r="L14" s="4">
        <f t="shared" si="3"/>
        <v>22</v>
      </c>
      <c r="M14" s="4">
        <f t="shared" si="7"/>
        <v>26</v>
      </c>
    </row>
    <row r="15" spans="1:15" x14ac:dyDescent="0.25">
      <c r="A15" s="5">
        <f t="shared" si="4"/>
        <v>33</v>
      </c>
      <c r="B15" s="6" t="s">
        <v>0</v>
      </c>
      <c r="C15" s="7">
        <f t="shared" si="1"/>
        <v>35</v>
      </c>
      <c r="D15" s="4">
        <f t="shared" si="0"/>
        <v>2.6</v>
      </c>
      <c r="E15" s="4">
        <f t="shared" si="6"/>
        <v>4.1999999999999993</v>
      </c>
      <c r="F15" s="4">
        <f t="shared" si="5"/>
        <v>3.3999999999999995</v>
      </c>
      <c r="G15" s="4">
        <f t="shared" si="2"/>
        <v>1.8000000000000005</v>
      </c>
      <c r="H15" s="4">
        <f t="shared" si="8"/>
        <v>0.99999999999999989</v>
      </c>
      <c r="I15" s="4">
        <v>4</v>
      </c>
      <c r="J15" s="4">
        <v>6</v>
      </c>
      <c r="K15" s="4">
        <v>4</v>
      </c>
      <c r="L15" s="4">
        <f t="shared" si="3"/>
        <v>24</v>
      </c>
      <c r="M15" s="4">
        <f t="shared" si="7"/>
        <v>28</v>
      </c>
    </row>
    <row r="16" spans="1:15" x14ac:dyDescent="0.25">
      <c r="A16" s="5">
        <f t="shared" si="4"/>
        <v>36</v>
      </c>
      <c r="B16" s="6" t="s">
        <v>0</v>
      </c>
      <c r="C16" s="7">
        <f t="shared" si="1"/>
        <v>38</v>
      </c>
      <c r="D16" s="4">
        <f t="shared" si="0"/>
        <v>2.8000000000000003</v>
      </c>
      <c r="E16" s="4">
        <f t="shared" si="6"/>
        <v>4.5999999999999996</v>
      </c>
      <c r="F16" s="4">
        <f t="shared" si="5"/>
        <v>3.6999999999999993</v>
      </c>
      <c r="G16" s="4">
        <f t="shared" si="2"/>
        <v>1.9000000000000006</v>
      </c>
      <c r="H16" s="4">
        <f t="shared" si="8"/>
        <v>1.0999999999999999</v>
      </c>
      <c r="I16" s="4">
        <v>5</v>
      </c>
      <c r="J16" s="4">
        <v>6</v>
      </c>
      <c r="K16" s="4">
        <v>4</v>
      </c>
      <c r="L16" s="4">
        <f t="shared" si="3"/>
        <v>26</v>
      </c>
      <c r="M16" s="4">
        <f t="shared" si="7"/>
        <v>30</v>
      </c>
    </row>
    <row r="17" spans="1:13" x14ac:dyDescent="0.25">
      <c r="A17" s="5">
        <f t="shared" si="4"/>
        <v>39</v>
      </c>
      <c r="B17" s="6" t="s">
        <v>0</v>
      </c>
      <c r="C17" s="7">
        <f t="shared" si="1"/>
        <v>41</v>
      </c>
      <c r="D17" s="4">
        <f t="shared" si="0"/>
        <v>3.0000000000000004</v>
      </c>
      <c r="E17" s="4">
        <f t="shared" si="6"/>
        <v>5</v>
      </c>
      <c r="F17" s="4">
        <f t="shared" si="5"/>
        <v>3.9999999999999991</v>
      </c>
      <c r="G17" s="4">
        <f t="shared" si="2"/>
        <v>2.0000000000000004</v>
      </c>
      <c r="H17" s="4">
        <f t="shared" si="8"/>
        <v>1.2</v>
      </c>
      <c r="I17" s="4">
        <v>5</v>
      </c>
      <c r="J17" s="4">
        <v>6</v>
      </c>
      <c r="K17" s="4">
        <v>5</v>
      </c>
      <c r="L17" s="4">
        <f t="shared" si="3"/>
        <v>28</v>
      </c>
      <c r="M17" s="4">
        <f t="shared" si="7"/>
        <v>32</v>
      </c>
    </row>
    <row r="18" spans="1:13" x14ac:dyDescent="0.25">
      <c r="A18" s="5">
        <f t="shared" si="4"/>
        <v>42</v>
      </c>
      <c r="B18" s="6" t="s">
        <v>0</v>
      </c>
      <c r="C18" s="7">
        <f t="shared" si="1"/>
        <v>44</v>
      </c>
      <c r="D18" s="4">
        <f t="shared" si="0"/>
        <v>3.2000000000000006</v>
      </c>
      <c r="E18" s="4">
        <f t="shared" si="6"/>
        <v>5.4</v>
      </c>
      <c r="F18" s="4">
        <f t="shared" si="5"/>
        <v>4.2999999999999989</v>
      </c>
      <c r="G18" s="4">
        <f t="shared" si="2"/>
        <v>2.1000000000000005</v>
      </c>
      <c r="H18" s="4">
        <f t="shared" si="8"/>
        <v>1.3</v>
      </c>
      <c r="I18" s="4">
        <v>6</v>
      </c>
      <c r="J18" s="4">
        <v>7</v>
      </c>
      <c r="K18" s="4">
        <v>5</v>
      </c>
      <c r="L18" s="4">
        <f t="shared" si="3"/>
        <v>30</v>
      </c>
      <c r="M18" s="4">
        <f t="shared" si="7"/>
        <v>34</v>
      </c>
    </row>
    <row r="19" spans="1:13" x14ac:dyDescent="0.25">
      <c r="A19" s="5">
        <f t="shared" si="4"/>
        <v>45</v>
      </c>
      <c r="B19" s="6" t="s">
        <v>0</v>
      </c>
      <c r="C19" s="7">
        <f t="shared" si="1"/>
        <v>47</v>
      </c>
      <c r="D19" s="4">
        <f t="shared" si="0"/>
        <v>3.4000000000000008</v>
      </c>
      <c r="E19" s="4">
        <f t="shared" si="6"/>
        <v>5.8000000000000007</v>
      </c>
      <c r="F19" s="4">
        <f t="shared" si="5"/>
        <v>4.5999999999999988</v>
      </c>
      <c r="G19" s="4">
        <f t="shared" si="2"/>
        <v>2.2000000000000006</v>
      </c>
      <c r="H19" s="4">
        <f t="shared" si="8"/>
        <v>1.4000000000000001</v>
      </c>
      <c r="I19" s="4">
        <v>6</v>
      </c>
      <c r="J19" s="4">
        <v>7</v>
      </c>
      <c r="K19" s="4">
        <v>6</v>
      </c>
      <c r="L19" s="4">
        <f t="shared" si="3"/>
        <v>32</v>
      </c>
      <c r="M19" s="4">
        <f t="shared" si="7"/>
        <v>36</v>
      </c>
    </row>
    <row r="20" spans="1:13" x14ac:dyDescent="0.25">
      <c r="A20" s="5">
        <f t="shared" si="4"/>
        <v>48</v>
      </c>
      <c r="B20" s="6" t="s">
        <v>0</v>
      </c>
      <c r="C20" s="7">
        <f t="shared" si="1"/>
        <v>50</v>
      </c>
      <c r="D20" s="4">
        <f t="shared" si="0"/>
        <v>3.600000000000001</v>
      </c>
      <c r="E20" s="4">
        <f t="shared" si="6"/>
        <v>6.2000000000000011</v>
      </c>
      <c r="F20" s="4">
        <f t="shared" si="5"/>
        <v>4.8999999999999986</v>
      </c>
      <c r="G20" s="4">
        <f t="shared" si="2"/>
        <v>2.3000000000000007</v>
      </c>
      <c r="H20" s="4">
        <f t="shared" si="8"/>
        <v>1.5000000000000002</v>
      </c>
      <c r="I20" s="4">
        <v>7</v>
      </c>
      <c r="J20" s="4">
        <v>8</v>
      </c>
      <c r="K20" s="4">
        <v>6</v>
      </c>
      <c r="L20" s="4">
        <f t="shared" si="3"/>
        <v>34</v>
      </c>
      <c r="M20" s="4">
        <f t="shared" si="7"/>
        <v>38</v>
      </c>
    </row>
    <row r="21" spans="1:13" x14ac:dyDescent="0.25">
      <c r="A21" s="5">
        <f t="shared" si="4"/>
        <v>51</v>
      </c>
      <c r="B21" s="6" t="s">
        <v>0</v>
      </c>
      <c r="C21" s="7">
        <f t="shared" si="1"/>
        <v>53</v>
      </c>
      <c r="D21" s="4">
        <f t="shared" si="0"/>
        <v>3.8000000000000012</v>
      </c>
      <c r="E21" s="4">
        <f t="shared" si="6"/>
        <v>6.6000000000000014</v>
      </c>
      <c r="F21" s="4">
        <f t="shared" si="5"/>
        <v>5.1999999999999984</v>
      </c>
      <c r="G21" s="4">
        <f t="shared" si="2"/>
        <v>2.4000000000000008</v>
      </c>
      <c r="H21" s="4">
        <f t="shared" si="8"/>
        <v>1.6000000000000003</v>
      </c>
      <c r="I21" s="4">
        <v>7</v>
      </c>
      <c r="J21" s="4">
        <v>8</v>
      </c>
      <c r="K21" s="4">
        <v>7</v>
      </c>
      <c r="L21" s="4">
        <f t="shared" si="3"/>
        <v>36</v>
      </c>
      <c r="M21" s="4">
        <f t="shared" si="7"/>
        <v>40</v>
      </c>
    </row>
    <row r="22" spans="1:13" x14ac:dyDescent="0.25">
      <c r="A22" s="5">
        <f t="shared" si="4"/>
        <v>54</v>
      </c>
      <c r="B22" s="6" t="s">
        <v>0</v>
      </c>
      <c r="C22" s="7">
        <f t="shared" si="1"/>
        <v>56</v>
      </c>
      <c r="D22" s="4">
        <f t="shared" si="0"/>
        <v>4.0000000000000009</v>
      </c>
      <c r="E22" s="4">
        <f t="shared" si="6"/>
        <v>7.0000000000000018</v>
      </c>
      <c r="F22" s="4">
        <f t="shared" si="5"/>
        <v>5.4999999999999982</v>
      </c>
      <c r="G22" s="4">
        <f t="shared" si="2"/>
        <v>2.5000000000000009</v>
      </c>
      <c r="H22" s="4">
        <f t="shared" si="8"/>
        <v>1.7000000000000004</v>
      </c>
      <c r="I22" s="4">
        <v>8</v>
      </c>
      <c r="J22" s="4">
        <v>8</v>
      </c>
      <c r="K22" s="4">
        <v>7</v>
      </c>
      <c r="L22" s="4">
        <f t="shared" si="3"/>
        <v>38</v>
      </c>
      <c r="M22" s="4">
        <f t="shared" si="7"/>
        <v>42</v>
      </c>
    </row>
    <row r="23" spans="1:13" x14ac:dyDescent="0.25">
      <c r="A23" s="5">
        <f t="shared" si="4"/>
        <v>57</v>
      </c>
      <c r="B23" s="6" t="s">
        <v>0</v>
      </c>
      <c r="C23" s="7">
        <f t="shared" si="1"/>
        <v>59</v>
      </c>
      <c r="D23" s="4">
        <f t="shared" si="0"/>
        <v>4.2000000000000011</v>
      </c>
      <c r="E23" s="4">
        <f t="shared" si="6"/>
        <v>7.4000000000000021</v>
      </c>
      <c r="F23" s="4">
        <f t="shared" si="5"/>
        <v>5.799999999999998</v>
      </c>
      <c r="G23" s="4">
        <f t="shared" si="2"/>
        <v>2.600000000000001</v>
      </c>
      <c r="H23" s="4">
        <f t="shared" si="8"/>
        <v>1.8000000000000005</v>
      </c>
      <c r="I23" s="4">
        <v>8</v>
      </c>
      <c r="J23" s="4">
        <v>9</v>
      </c>
      <c r="K23" s="4">
        <v>8</v>
      </c>
      <c r="L23" s="4">
        <f t="shared" si="3"/>
        <v>40</v>
      </c>
      <c r="M23" s="4">
        <f t="shared" si="7"/>
        <v>44</v>
      </c>
    </row>
    <row r="24" spans="1:13" x14ac:dyDescent="0.25">
      <c r="A24" s="5">
        <f t="shared" si="4"/>
        <v>60</v>
      </c>
      <c r="B24" s="6" t="s">
        <v>0</v>
      </c>
      <c r="C24" s="7">
        <f t="shared" si="1"/>
        <v>62</v>
      </c>
      <c r="D24" s="4">
        <f t="shared" si="0"/>
        <v>4.4000000000000012</v>
      </c>
      <c r="E24" s="4">
        <f t="shared" si="6"/>
        <v>7.8000000000000025</v>
      </c>
      <c r="F24" s="4">
        <f t="shared" si="5"/>
        <v>6.0999999999999979</v>
      </c>
      <c r="G24" s="4">
        <f t="shared" si="2"/>
        <v>2.7000000000000011</v>
      </c>
      <c r="H24" s="4">
        <f t="shared" si="8"/>
        <v>1.9000000000000006</v>
      </c>
      <c r="I24" s="4">
        <v>9</v>
      </c>
      <c r="J24" s="4">
        <v>9</v>
      </c>
      <c r="K24" s="4">
        <v>8</v>
      </c>
      <c r="L24" s="4">
        <f t="shared" si="3"/>
        <v>42</v>
      </c>
      <c r="M24" s="4">
        <f t="shared" si="7"/>
        <v>46</v>
      </c>
    </row>
    <row r="25" spans="1:13" x14ac:dyDescent="0.25">
      <c r="A25" s="5">
        <f t="shared" si="4"/>
        <v>63</v>
      </c>
      <c r="B25" s="6" t="s">
        <v>0</v>
      </c>
      <c r="C25" s="7">
        <f t="shared" si="1"/>
        <v>65</v>
      </c>
      <c r="D25" s="4">
        <f t="shared" si="0"/>
        <v>4.6000000000000014</v>
      </c>
      <c r="E25" s="4">
        <f t="shared" si="6"/>
        <v>8.2000000000000028</v>
      </c>
      <c r="F25" s="4">
        <f t="shared" si="5"/>
        <v>6.3999999999999977</v>
      </c>
      <c r="G25" s="4">
        <f t="shared" si="2"/>
        <v>2.8000000000000012</v>
      </c>
      <c r="H25" s="4">
        <f t="shared" si="8"/>
        <v>2.0000000000000004</v>
      </c>
      <c r="I25" s="4">
        <v>9</v>
      </c>
      <c r="J25" s="4">
        <v>10</v>
      </c>
      <c r="K25" s="4">
        <v>9</v>
      </c>
      <c r="L25" s="4">
        <f t="shared" si="3"/>
        <v>44</v>
      </c>
      <c r="M25" s="4">
        <f t="shared" si="7"/>
        <v>48</v>
      </c>
    </row>
    <row r="26" spans="1:13" x14ac:dyDescent="0.25">
      <c r="A26" s="5">
        <f t="shared" si="4"/>
        <v>66</v>
      </c>
      <c r="B26" s="6" t="s">
        <v>0</v>
      </c>
      <c r="C26" s="7">
        <f t="shared" si="1"/>
        <v>68</v>
      </c>
      <c r="D26" s="4">
        <f t="shared" si="0"/>
        <v>4.8000000000000016</v>
      </c>
      <c r="E26" s="4">
        <f t="shared" si="6"/>
        <v>8.6000000000000032</v>
      </c>
      <c r="F26" s="4">
        <f t="shared" si="5"/>
        <v>6.6999999999999975</v>
      </c>
      <c r="G26" s="4">
        <f t="shared" si="2"/>
        <v>2.9000000000000012</v>
      </c>
      <c r="H26" s="4">
        <f t="shared" si="8"/>
        <v>2.1000000000000005</v>
      </c>
      <c r="I26" s="4">
        <v>10</v>
      </c>
      <c r="J26" s="4">
        <v>10</v>
      </c>
      <c r="K26" s="4">
        <v>9</v>
      </c>
      <c r="L26" s="4">
        <f t="shared" si="3"/>
        <v>46</v>
      </c>
      <c r="M26" s="4">
        <f t="shared" si="7"/>
        <v>50</v>
      </c>
    </row>
    <row r="27" spans="1:13" x14ac:dyDescent="0.25">
      <c r="A27" s="5">
        <f t="shared" si="4"/>
        <v>69</v>
      </c>
      <c r="B27" s="6" t="s">
        <v>0</v>
      </c>
      <c r="C27" s="7">
        <f t="shared" si="1"/>
        <v>71</v>
      </c>
      <c r="D27" s="4">
        <f t="shared" si="0"/>
        <v>5.0000000000000018</v>
      </c>
      <c r="E27" s="4">
        <f t="shared" si="6"/>
        <v>9.0000000000000036</v>
      </c>
      <c r="F27" s="4">
        <f t="shared" si="5"/>
        <v>6.9999999999999973</v>
      </c>
      <c r="G27" s="4">
        <f t="shared" si="2"/>
        <v>3.0000000000000013</v>
      </c>
      <c r="H27" s="4">
        <f t="shared" si="8"/>
        <v>2.2000000000000006</v>
      </c>
      <c r="I27" s="4">
        <v>10</v>
      </c>
      <c r="J27" s="4">
        <v>10</v>
      </c>
      <c r="K27" s="4">
        <v>10</v>
      </c>
      <c r="L27" s="4">
        <f t="shared" si="3"/>
        <v>48</v>
      </c>
      <c r="M27" s="4">
        <f t="shared" si="7"/>
        <v>52</v>
      </c>
    </row>
    <row r="28" spans="1:13" x14ac:dyDescent="0.25">
      <c r="A28" s="5">
        <f t="shared" si="4"/>
        <v>72</v>
      </c>
      <c r="B28" s="6" t="s">
        <v>0</v>
      </c>
      <c r="C28" s="7">
        <f t="shared" si="1"/>
        <v>74</v>
      </c>
      <c r="D28" s="4">
        <f t="shared" si="0"/>
        <v>5.200000000000002</v>
      </c>
      <c r="E28" s="4">
        <f t="shared" si="6"/>
        <v>9.4000000000000039</v>
      </c>
      <c r="F28" s="4">
        <f t="shared" si="5"/>
        <v>7.2999999999999972</v>
      </c>
      <c r="G28" s="4">
        <f t="shared" si="2"/>
        <v>3.1000000000000014</v>
      </c>
      <c r="H28" s="4">
        <f t="shared" si="8"/>
        <v>2.3000000000000007</v>
      </c>
      <c r="I28" s="4">
        <v>11</v>
      </c>
      <c r="J28" s="4">
        <v>11</v>
      </c>
      <c r="K28" s="4">
        <v>10</v>
      </c>
      <c r="L28" s="4">
        <f t="shared" si="3"/>
        <v>50</v>
      </c>
      <c r="M28" s="4">
        <f t="shared" si="7"/>
        <v>54</v>
      </c>
    </row>
    <row r="29" spans="1:13" x14ac:dyDescent="0.25">
      <c r="A29" s="5">
        <f t="shared" si="4"/>
        <v>75</v>
      </c>
      <c r="B29" s="6" t="s">
        <v>0</v>
      </c>
      <c r="C29" s="7">
        <f t="shared" si="1"/>
        <v>77</v>
      </c>
      <c r="D29" s="4">
        <f t="shared" si="0"/>
        <v>5.4000000000000021</v>
      </c>
      <c r="E29" s="4">
        <f t="shared" si="6"/>
        <v>9.8000000000000043</v>
      </c>
      <c r="F29" s="4">
        <f t="shared" si="5"/>
        <v>7.599999999999997</v>
      </c>
      <c r="G29" s="4">
        <f t="shared" si="2"/>
        <v>3.2000000000000015</v>
      </c>
      <c r="H29" s="4">
        <f t="shared" si="8"/>
        <v>2.4000000000000008</v>
      </c>
      <c r="I29" s="4">
        <v>11</v>
      </c>
      <c r="J29" s="4">
        <v>11</v>
      </c>
      <c r="K29" s="4">
        <v>11</v>
      </c>
      <c r="L29" s="4">
        <f t="shared" si="3"/>
        <v>52</v>
      </c>
      <c r="M29" s="4">
        <f t="shared" si="7"/>
        <v>56</v>
      </c>
    </row>
    <row r="30" spans="1:13" x14ac:dyDescent="0.25">
      <c r="A30" s="5">
        <f t="shared" si="4"/>
        <v>78</v>
      </c>
      <c r="B30" s="6" t="s">
        <v>0</v>
      </c>
      <c r="C30" s="7">
        <f t="shared" si="1"/>
        <v>80</v>
      </c>
      <c r="D30" s="4">
        <f t="shared" si="0"/>
        <v>5.6000000000000023</v>
      </c>
      <c r="E30" s="4">
        <f t="shared" si="6"/>
        <v>10.200000000000005</v>
      </c>
      <c r="F30" s="4">
        <f t="shared" si="5"/>
        <v>7.8999999999999968</v>
      </c>
      <c r="G30" s="4">
        <f t="shared" si="2"/>
        <v>3.3000000000000016</v>
      </c>
      <c r="H30" s="4">
        <f t="shared" si="8"/>
        <v>2.5000000000000009</v>
      </c>
      <c r="I30" s="4">
        <v>12</v>
      </c>
      <c r="J30" s="4">
        <v>12</v>
      </c>
      <c r="K30" s="4">
        <v>11</v>
      </c>
      <c r="L30" s="4">
        <f t="shared" si="3"/>
        <v>54</v>
      </c>
      <c r="M30" s="4">
        <f t="shared" si="7"/>
        <v>58</v>
      </c>
    </row>
    <row r="31" spans="1:13" x14ac:dyDescent="0.25">
      <c r="A31" s="5">
        <f t="shared" si="4"/>
        <v>81</v>
      </c>
      <c r="B31" s="6" t="s">
        <v>0</v>
      </c>
      <c r="C31" s="7">
        <f t="shared" si="1"/>
        <v>83</v>
      </c>
      <c r="D31" s="4">
        <f t="shared" si="0"/>
        <v>5.8000000000000025</v>
      </c>
      <c r="E31" s="4">
        <f t="shared" si="6"/>
        <v>10.600000000000005</v>
      </c>
      <c r="F31" s="4">
        <f t="shared" si="5"/>
        <v>8.1999999999999975</v>
      </c>
      <c r="G31" s="4">
        <f t="shared" si="2"/>
        <v>3.4000000000000017</v>
      </c>
      <c r="H31" s="4">
        <f t="shared" si="8"/>
        <v>2.600000000000001</v>
      </c>
      <c r="I31" s="4">
        <v>12</v>
      </c>
      <c r="J31" s="4">
        <v>12</v>
      </c>
      <c r="K31" s="4">
        <v>12</v>
      </c>
      <c r="L31" s="4">
        <f t="shared" si="3"/>
        <v>56</v>
      </c>
      <c r="M31" s="4">
        <f t="shared" si="7"/>
        <v>60</v>
      </c>
    </row>
    <row r="32" spans="1:13" x14ac:dyDescent="0.25">
      <c r="A32" s="5">
        <f t="shared" si="4"/>
        <v>84</v>
      </c>
      <c r="B32" s="6" t="s">
        <v>0</v>
      </c>
      <c r="C32" s="7">
        <f t="shared" si="1"/>
        <v>86</v>
      </c>
      <c r="D32" s="4">
        <f t="shared" si="0"/>
        <v>6.0000000000000027</v>
      </c>
      <c r="E32" s="4">
        <f t="shared" si="6"/>
        <v>11.000000000000005</v>
      </c>
      <c r="F32" s="4">
        <f t="shared" si="5"/>
        <v>8.4999999999999982</v>
      </c>
      <c r="G32" s="4">
        <f t="shared" si="2"/>
        <v>3.5000000000000018</v>
      </c>
      <c r="H32" s="4">
        <f t="shared" si="8"/>
        <v>2.7000000000000011</v>
      </c>
      <c r="I32" s="4">
        <v>13</v>
      </c>
      <c r="J32" s="4">
        <v>12</v>
      </c>
      <c r="K32" s="4">
        <v>12</v>
      </c>
      <c r="L32" s="4">
        <f t="shared" si="3"/>
        <v>58</v>
      </c>
      <c r="M32" s="4">
        <f t="shared" si="7"/>
        <v>62</v>
      </c>
    </row>
    <row r="33" spans="1:13" x14ac:dyDescent="0.25">
      <c r="A33" s="5">
        <f t="shared" si="4"/>
        <v>87</v>
      </c>
      <c r="B33" s="6" t="s">
        <v>0</v>
      </c>
      <c r="C33" s="7">
        <f t="shared" si="1"/>
        <v>89</v>
      </c>
      <c r="D33" s="4">
        <f>D32+0.2</f>
        <v>6.2000000000000028</v>
      </c>
      <c r="E33" s="4">
        <f t="shared" si="6"/>
        <v>11.400000000000006</v>
      </c>
      <c r="F33" s="4">
        <f t="shared" si="5"/>
        <v>8.7999999999999989</v>
      </c>
      <c r="G33" s="4">
        <f t="shared" si="2"/>
        <v>3.6000000000000019</v>
      </c>
      <c r="H33" s="4">
        <f t="shared" si="8"/>
        <v>2.8000000000000012</v>
      </c>
      <c r="I33" s="4">
        <v>13</v>
      </c>
      <c r="J33" s="4">
        <v>13</v>
      </c>
      <c r="K33" s="4">
        <v>13</v>
      </c>
      <c r="L33" s="4">
        <f t="shared" si="3"/>
        <v>60</v>
      </c>
      <c r="M33" s="4">
        <f t="shared" si="7"/>
        <v>64</v>
      </c>
    </row>
    <row r="34" spans="1:13" x14ac:dyDescent="0.25">
      <c r="A34" s="5">
        <f>C33+1</f>
        <v>90</v>
      </c>
      <c r="B34" s="12" t="s">
        <v>0</v>
      </c>
      <c r="C34" s="7">
        <f>A34+2</f>
        <v>92</v>
      </c>
      <c r="D34" s="4">
        <f>D33+0.2</f>
        <v>6.400000000000003</v>
      </c>
      <c r="E34" s="4">
        <f t="shared" si="6"/>
        <v>11.800000000000006</v>
      </c>
      <c r="F34" s="4">
        <f t="shared" si="5"/>
        <v>9.1</v>
      </c>
      <c r="G34" s="4">
        <f t="shared" si="2"/>
        <v>3.700000000000002</v>
      </c>
      <c r="H34" s="4">
        <f t="shared" si="8"/>
        <v>2.9000000000000012</v>
      </c>
      <c r="I34" s="4">
        <v>14</v>
      </c>
      <c r="J34" s="4">
        <v>13</v>
      </c>
      <c r="K34" s="4">
        <v>13</v>
      </c>
      <c r="L34" s="4">
        <f t="shared" si="3"/>
        <v>62</v>
      </c>
      <c r="M34" s="4">
        <f t="shared" si="7"/>
        <v>66</v>
      </c>
    </row>
    <row r="35" spans="1:13" x14ac:dyDescent="0.25">
      <c r="A35" s="5">
        <f t="shared" ref="A35:A62" si="9">C34+1</f>
        <v>93</v>
      </c>
      <c r="B35" s="12" t="s">
        <v>0</v>
      </c>
      <c r="C35" s="7">
        <f t="shared" ref="C35:C62" si="10">A35+2</f>
        <v>95</v>
      </c>
      <c r="D35" s="4">
        <f t="shared" ref="D35:D87" si="11">D34+0.2</f>
        <v>6.6000000000000032</v>
      </c>
      <c r="E35" s="4">
        <f t="shared" si="6"/>
        <v>12.200000000000006</v>
      </c>
      <c r="F35" s="4">
        <f t="shared" si="5"/>
        <v>9.4</v>
      </c>
      <c r="G35" s="4">
        <f t="shared" si="2"/>
        <v>3.800000000000002</v>
      </c>
      <c r="H35" s="4">
        <f t="shared" si="8"/>
        <v>3.0000000000000013</v>
      </c>
      <c r="I35" s="4">
        <v>14</v>
      </c>
      <c r="J35" s="4">
        <v>14</v>
      </c>
      <c r="K35" s="4">
        <v>14</v>
      </c>
      <c r="L35" s="4">
        <f t="shared" si="3"/>
        <v>64</v>
      </c>
      <c r="M35" s="4">
        <f t="shared" si="7"/>
        <v>68</v>
      </c>
    </row>
    <row r="36" spans="1:13" x14ac:dyDescent="0.25">
      <c r="A36" s="5">
        <f t="shared" si="9"/>
        <v>96</v>
      </c>
      <c r="B36" s="12" t="s">
        <v>0</v>
      </c>
      <c r="C36" s="7">
        <f t="shared" si="10"/>
        <v>98</v>
      </c>
      <c r="D36" s="4">
        <f t="shared" si="11"/>
        <v>6.8000000000000034</v>
      </c>
      <c r="E36" s="4">
        <f t="shared" si="6"/>
        <v>12.600000000000007</v>
      </c>
      <c r="F36" s="4">
        <f t="shared" si="5"/>
        <v>9.7000000000000011</v>
      </c>
      <c r="G36" s="4">
        <f t="shared" si="2"/>
        <v>3.9000000000000021</v>
      </c>
      <c r="H36" s="4">
        <f t="shared" si="8"/>
        <v>3.1000000000000014</v>
      </c>
      <c r="I36" s="4">
        <v>15</v>
      </c>
      <c r="J36" s="4">
        <v>14</v>
      </c>
      <c r="K36" s="4">
        <v>14</v>
      </c>
      <c r="L36" s="4">
        <f t="shared" si="3"/>
        <v>66</v>
      </c>
      <c r="M36" s="4">
        <f t="shared" si="7"/>
        <v>70</v>
      </c>
    </row>
    <row r="37" spans="1:13" x14ac:dyDescent="0.25">
      <c r="A37" s="5">
        <f t="shared" si="9"/>
        <v>99</v>
      </c>
      <c r="B37" s="12" t="s">
        <v>0</v>
      </c>
      <c r="C37" s="7">
        <f t="shared" si="10"/>
        <v>101</v>
      </c>
      <c r="D37" s="4">
        <f t="shared" si="11"/>
        <v>7.0000000000000036</v>
      </c>
      <c r="E37" s="4">
        <f t="shared" si="6"/>
        <v>13.000000000000007</v>
      </c>
      <c r="F37" s="4">
        <f t="shared" si="5"/>
        <v>10.000000000000002</v>
      </c>
      <c r="G37" s="4">
        <f t="shared" si="2"/>
        <v>4.0000000000000018</v>
      </c>
      <c r="H37" s="4">
        <f t="shared" si="8"/>
        <v>3.2000000000000015</v>
      </c>
      <c r="I37" s="4">
        <v>15</v>
      </c>
      <c r="J37" s="4">
        <v>14</v>
      </c>
      <c r="K37" s="4">
        <v>15</v>
      </c>
      <c r="L37" s="4">
        <f t="shared" si="3"/>
        <v>68</v>
      </c>
      <c r="M37" s="4">
        <f t="shared" si="7"/>
        <v>72</v>
      </c>
    </row>
    <row r="38" spans="1:13" x14ac:dyDescent="0.25">
      <c r="A38" s="5">
        <f t="shared" si="9"/>
        <v>102</v>
      </c>
      <c r="B38" s="12" t="s">
        <v>0</v>
      </c>
      <c r="C38" s="7">
        <f t="shared" si="10"/>
        <v>104</v>
      </c>
      <c r="D38" s="4">
        <f t="shared" si="11"/>
        <v>7.2000000000000037</v>
      </c>
      <c r="E38" s="4">
        <f t="shared" si="6"/>
        <v>13.400000000000007</v>
      </c>
      <c r="F38" s="4">
        <f t="shared" si="5"/>
        <v>10.300000000000002</v>
      </c>
      <c r="G38" s="4">
        <f t="shared" si="2"/>
        <v>4.1000000000000014</v>
      </c>
      <c r="H38" s="4">
        <f t="shared" si="8"/>
        <v>3.3000000000000016</v>
      </c>
      <c r="I38" s="4">
        <v>16</v>
      </c>
      <c r="J38" s="4">
        <v>15</v>
      </c>
      <c r="K38" s="4">
        <v>15</v>
      </c>
      <c r="L38" s="4">
        <f t="shared" si="3"/>
        <v>70</v>
      </c>
      <c r="M38" s="4">
        <f t="shared" si="7"/>
        <v>74</v>
      </c>
    </row>
    <row r="39" spans="1:13" x14ac:dyDescent="0.25">
      <c r="A39" s="5">
        <f t="shared" si="9"/>
        <v>105</v>
      </c>
      <c r="B39" s="12" t="s">
        <v>0</v>
      </c>
      <c r="C39" s="7">
        <f t="shared" si="10"/>
        <v>107</v>
      </c>
      <c r="D39" s="4">
        <f t="shared" si="11"/>
        <v>7.4000000000000039</v>
      </c>
      <c r="E39" s="4">
        <f t="shared" si="6"/>
        <v>13.800000000000008</v>
      </c>
      <c r="F39" s="4">
        <f t="shared" si="5"/>
        <v>10.600000000000003</v>
      </c>
      <c r="G39" s="4">
        <f t="shared" si="2"/>
        <v>4.2000000000000011</v>
      </c>
      <c r="H39" s="4">
        <f t="shared" si="8"/>
        <v>3.4000000000000017</v>
      </c>
      <c r="I39" s="4">
        <v>16</v>
      </c>
      <c r="J39" s="4">
        <v>15</v>
      </c>
      <c r="K39" s="4">
        <v>16</v>
      </c>
      <c r="L39" s="4">
        <f t="shared" si="3"/>
        <v>72</v>
      </c>
      <c r="M39" s="4">
        <f t="shared" si="7"/>
        <v>76</v>
      </c>
    </row>
    <row r="40" spans="1:13" x14ac:dyDescent="0.25">
      <c r="A40" s="5">
        <f t="shared" si="9"/>
        <v>108</v>
      </c>
      <c r="B40" s="12" t="s">
        <v>0</v>
      </c>
      <c r="C40" s="7">
        <f t="shared" si="10"/>
        <v>110</v>
      </c>
      <c r="D40" s="4">
        <f t="shared" si="11"/>
        <v>7.6000000000000041</v>
      </c>
      <c r="E40" s="4">
        <f t="shared" si="6"/>
        <v>14.200000000000008</v>
      </c>
      <c r="F40" s="4">
        <f t="shared" si="5"/>
        <v>10.900000000000004</v>
      </c>
      <c r="G40" s="4">
        <f t="shared" si="2"/>
        <v>4.3000000000000007</v>
      </c>
      <c r="H40" s="4">
        <f t="shared" si="8"/>
        <v>3.5000000000000018</v>
      </c>
      <c r="I40" s="4">
        <v>17</v>
      </c>
      <c r="J40" s="4">
        <v>16</v>
      </c>
      <c r="K40" s="4">
        <v>16</v>
      </c>
      <c r="L40" s="4">
        <f t="shared" si="3"/>
        <v>74</v>
      </c>
      <c r="M40" s="4">
        <f t="shared" si="7"/>
        <v>78</v>
      </c>
    </row>
    <row r="41" spans="1:13" x14ac:dyDescent="0.25">
      <c r="A41" s="5">
        <f t="shared" si="9"/>
        <v>111</v>
      </c>
      <c r="B41" s="12" t="s">
        <v>0</v>
      </c>
      <c r="C41" s="7">
        <f t="shared" si="10"/>
        <v>113</v>
      </c>
      <c r="D41" s="4">
        <f t="shared" si="11"/>
        <v>7.8000000000000043</v>
      </c>
      <c r="E41" s="4">
        <f t="shared" si="6"/>
        <v>14.600000000000009</v>
      </c>
      <c r="F41" s="4">
        <f t="shared" si="5"/>
        <v>11.200000000000005</v>
      </c>
      <c r="G41" s="4">
        <f t="shared" si="2"/>
        <v>4.4000000000000004</v>
      </c>
      <c r="H41" s="4">
        <f t="shared" si="8"/>
        <v>3.6000000000000019</v>
      </c>
      <c r="I41" s="4">
        <v>17</v>
      </c>
      <c r="J41" s="4">
        <v>16</v>
      </c>
      <c r="K41" s="4">
        <v>17</v>
      </c>
      <c r="L41" s="4">
        <f t="shared" si="3"/>
        <v>76</v>
      </c>
      <c r="M41" s="4">
        <f t="shared" si="7"/>
        <v>80</v>
      </c>
    </row>
    <row r="42" spans="1:13" x14ac:dyDescent="0.25">
      <c r="A42" s="5">
        <f t="shared" si="9"/>
        <v>114</v>
      </c>
      <c r="B42" s="12" t="s">
        <v>0</v>
      </c>
      <c r="C42" s="7">
        <f t="shared" si="10"/>
        <v>116</v>
      </c>
      <c r="D42" s="4">
        <f t="shared" si="11"/>
        <v>8.0000000000000036</v>
      </c>
      <c r="E42" s="4">
        <f t="shared" si="6"/>
        <v>15.000000000000009</v>
      </c>
      <c r="F42" s="4">
        <f t="shared" si="5"/>
        <v>11.500000000000005</v>
      </c>
      <c r="G42" s="4">
        <f t="shared" si="2"/>
        <v>4.5</v>
      </c>
      <c r="H42" s="4">
        <f t="shared" si="8"/>
        <v>3.700000000000002</v>
      </c>
      <c r="I42" s="4">
        <v>18</v>
      </c>
      <c r="J42" s="4">
        <v>16</v>
      </c>
      <c r="K42" s="4">
        <v>17</v>
      </c>
      <c r="L42" s="4">
        <f t="shared" si="3"/>
        <v>78</v>
      </c>
      <c r="M42" s="4">
        <f t="shared" si="7"/>
        <v>82</v>
      </c>
    </row>
    <row r="43" spans="1:13" x14ac:dyDescent="0.25">
      <c r="A43" s="5">
        <f t="shared" si="9"/>
        <v>117</v>
      </c>
      <c r="B43" s="12" t="s">
        <v>0</v>
      </c>
      <c r="C43" s="7">
        <f t="shared" si="10"/>
        <v>119</v>
      </c>
      <c r="D43" s="4">
        <f t="shared" si="11"/>
        <v>8.2000000000000028</v>
      </c>
      <c r="E43" s="4">
        <f t="shared" si="6"/>
        <v>15.400000000000009</v>
      </c>
      <c r="F43" s="4">
        <f t="shared" si="5"/>
        <v>11.800000000000006</v>
      </c>
      <c r="G43" s="4">
        <f t="shared" si="2"/>
        <v>4.5999999999999996</v>
      </c>
      <c r="H43" s="4">
        <f t="shared" si="8"/>
        <v>3.800000000000002</v>
      </c>
      <c r="I43" s="4">
        <v>18</v>
      </c>
      <c r="J43" s="4">
        <v>17</v>
      </c>
      <c r="K43" s="4">
        <v>18</v>
      </c>
      <c r="L43" s="4">
        <f t="shared" si="3"/>
        <v>80</v>
      </c>
      <c r="M43" s="4">
        <f t="shared" si="7"/>
        <v>84</v>
      </c>
    </row>
    <row r="44" spans="1:13" x14ac:dyDescent="0.25">
      <c r="A44" s="5">
        <f t="shared" si="9"/>
        <v>120</v>
      </c>
      <c r="B44" s="12" t="s">
        <v>0</v>
      </c>
      <c r="C44" s="7">
        <f t="shared" si="10"/>
        <v>122</v>
      </c>
      <c r="D44" s="4">
        <f t="shared" si="11"/>
        <v>8.4000000000000021</v>
      </c>
      <c r="E44" s="4">
        <f t="shared" si="6"/>
        <v>15.80000000000001</v>
      </c>
      <c r="F44" s="4">
        <f t="shared" si="5"/>
        <v>12.100000000000007</v>
      </c>
      <c r="G44" s="4">
        <f t="shared" si="2"/>
        <v>4.6999999999999993</v>
      </c>
      <c r="H44" s="4">
        <f t="shared" si="8"/>
        <v>3.9000000000000021</v>
      </c>
      <c r="I44" s="4">
        <v>19</v>
      </c>
      <c r="J44" s="4">
        <v>17</v>
      </c>
      <c r="K44" s="4">
        <v>18</v>
      </c>
      <c r="L44" s="4">
        <f t="shared" si="3"/>
        <v>82</v>
      </c>
      <c r="M44" s="4">
        <f t="shared" si="7"/>
        <v>86</v>
      </c>
    </row>
    <row r="45" spans="1:13" x14ac:dyDescent="0.25">
      <c r="A45" s="5">
        <f t="shared" si="9"/>
        <v>123</v>
      </c>
      <c r="B45" s="12" t="s">
        <v>0</v>
      </c>
      <c r="C45" s="7">
        <f t="shared" si="10"/>
        <v>125</v>
      </c>
      <c r="D45" s="4">
        <f t="shared" si="11"/>
        <v>8.6000000000000014</v>
      </c>
      <c r="E45" s="4">
        <f t="shared" si="6"/>
        <v>16.20000000000001</v>
      </c>
      <c r="F45" s="4">
        <f t="shared" si="5"/>
        <v>12.400000000000007</v>
      </c>
      <c r="G45" s="4">
        <f t="shared" si="2"/>
        <v>4.7999999999999989</v>
      </c>
      <c r="H45" s="4">
        <f t="shared" si="8"/>
        <v>4.0000000000000018</v>
      </c>
      <c r="I45" s="4">
        <v>19</v>
      </c>
      <c r="J45" s="4">
        <v>18</v>
      </c>
      <c r="K45" s="4">
        <v>19</v>
      </c>
      <c r="L45" s="4">
        <f t="shared" si="3"/>
        <v>84</v>
      </c>
      <c r="M45" s="4">
        <f t="shared" si="7"/>
        <v>88</v>
      </c>
    </row>
    <row r="46" spans="1:13" x14ac:dyDescent="0.25">
      <c r="A46" s="5">
        <f t="shared" si="9"/>
        <v>126</v>
      </c>
      <c r="B46" s="12" t="s">
        <v>0</v>
      </c>
      <c r="C46" s="7">
        <f t="shared" si="10"/>
        <v>128</v>
      </c>
      <c r="D46" s="4">
        <f t="shared" si="11"/>
        <v>8.8000000000000007</v>
      </c>
      <c r="E46" s="4">
        <f t="shared" si="6"/>
        <v>16.600000000000009</v>
      </c>
      <c r="F46" s="4">
        <f t="shared" si="5"/>
        <v>12.700000000000008</v>
      </c>
      <c r="G46" s="4">
        <f t="shared" si="2"/>
        <v>4.8999999999999986</v>
      </c>
      <c r="H46" s="4">
        <f t="shared" si="8"/>
        <v>4.1000000000000014</v>
      </c>
      <c r="I46" s="4">
        <v>20</v>
      </c>
      <c r="J46" s="4">
        <v>18</v>
      </c>
      <c r="K46" s="4">
        <v>19</v>
      </c>
      <c r="L46" s="4">
        <f t="shared" si="3"/>
        <v>86</v>
      </c>
      <c r="M46" s="4">
        <f t="shared" si="7"/>
        <v>90</v>
      </c>
    </row>
    <row r="47" spans="1:13" x14ac:dyDescent="0.25">
      <c r="A47" s="5">
        <f t="shared" si="9"/>
        <v>129</v>
      </c>
      <c r="B47" s="12" t="s">
        <v>0</v>
      </c>
      <c r="C47" s="7">
        <f t="shared" si="10"/>
        <v>131</v>
      </c>
      <c r="D47" s="4">
        <f t="shared" si="11"/>
        <v>9</v>
      </c>
      <c r="E47" s="4">
        <f t="shared" si="6"/>
        <v>17.000000000000007</v>
      </c>
      <c r="F47" s="4">
        <f t="shared" si="5"/>
        <v>13.000000000000009</v>
      </c>
      <c r="G47" s="4">
        <f t="shared" si="2"/>
        <v>4.9999999999999982</v>
      </c>
      <c r="H47" s="4">
        <f t="shared" si="8"/>
        <v>4.2000000000000011</v>
      </c>
      <c r="I47" s="4">
        <v>20</v>
      </c>
      <c r="J47" s="4">
        <v>18</v>
      </c>
      <c r="K47" s="4">
        <v>20</v>
      </c>
      <c r="L47" s="4">
        <f t="shared" si="3"/>
        <v>88</v>
      </c>
      <c r="M47" s="4">
        <f t="shared" si="7"/>
        <v>92</v>
      </c>
    </row>
    <row r="48" spans="1:13" x14ac:dyDescent="0.25">
      <c r="A48" s="5">
        <f t="shared" si="9"/>
        <v>132</v>
      </c>
      <c r="B48" s="12" t="s">
        <v>0</v>
      </c>
      <c r="C48" s="7">
        <f t="shared" si="10"/>
        <v>134</v>
      </c>
      <c r="D48" s="4">
        <f t="shared" si="11"/>
        <v>9.1999999999999993</v>
      </c>
      <c r="E48" s="4">
        <f t="shared" si="6"/>
        <v>17.400000000000006</v>
      </c>
      <c r="F48" s="4">
        <f t="shared" si="5"/>
        <v>13.30000000000001</v>
      </c>
      <c r="G48" s="4">
        <f t="shared" si="2"/>
        <v>5.0999999999999979</v>
      </c>
      <c r="H48" s="4">
        <f t="shared" si="8"/>
        <v>4.3000000000000007</v>
      </c>
      <c r="I48" s="4">
        <v>21</v>
      </c>
      <c r="J48" s="4">
        <v>19</v>
      </c>
      <c r="K48" s="4">
        <v>20</v>
      </c>
      <c r="L48" s="4">
        <f t="shared" si="3"/>
        <v>90</v>
      </c>
      <c r="M48" s="4">
        <f t="shared" si="7"/>
        <v>94</v>
      </c>
    </row>
    <row r="49" spans="1:13" x14ac:dyDescent="0.25">
      <c r="A49" s="5">
        <f t="shared" si="9"/>
        <v>135</v>
      </c>
      <c r="B49" s="12" t="s">
        <v>0</v>
      </c>
      <c r="C49" s="7">
        <f t="shared" si="10"/>
        <v>137</v>
      </c>
      <c r="D49" s="4">
        <f t="shared" si="11"/>
        <v>9.3999999999999986</v>
      </c>
      <c r="E49" s="4">
        <f t="shared" si="6"/>
        <v>17.800000000000004</v>
      </c>
      <c r="F49" s="4">
        <f t="shared" si="5"/>
        <v>13.60000000000001</v>
      </c>
      <c r="G49" s="4">
        <f t="shared" si="2"/>
        <v>5.1999999999999975</v>
      </c>
      <c r="H49" s="4">
        <f t="shared" si="8"/>
        <v>4.4000000000000004</v>
      </c>
      <c r="I49" s="4">
        <v>21</v>
      </c>
      <c r="J49" s="4">
        <v>19</v>
      </c>
      <c r="K49" s="4">
        <v>21</v>
      </c>
      <c r="L49" s="4">
        <f t="shared" si="3"/>
        <v>92</v>
      </c>
      <c r="M49" s="4">
        <f t="shared" si="7"/>
        <v>96</v>
      </c>
    </row>
    <row r="50" spans="1:13" x14ac:dyDescent="0.25">
      <c r="A50" s="5">
        <f t="shared" si="9"/>
        <v>138</v>
      </c>
      <c r="B50" s="12" t="s">
        <v>0</v>
      </c>
      <c r="C50" s="7">
        <f t="shared" si="10"/>
        <v>140</v>
      </c>
      <c r="D50" s="4">
        <f t="shared" si="11"/>
        <v>9.5999999999999979</v>
      </c>
      <c r="E50" s="4">
        <f t="shared" si="6"/>
        <v>18.200000000000003</v>
      </c>
      <c r="F50" s="4">
        <f t="shared" si="5"/>
        <v>13.900000000000011</v>
      </c>
      <c r="G50" s="4">
        <f t="shared" si="2"/>
        <v>5.2999999999999972</v>
      </c>
      <c r="H50" s="4">
        <f t="shared" si="8"/>
        <v>4.5</v>
      </c>
      <c r="I50" s="4">
        <v>22</v>
      </c>
      <c r="J50" s="4">
        <v>20</v>
      </c>
      <c r="K50" s="4">
        <v>21</v>
      </c>
      <c r="L50" s="4">
        <f t="shared" si="3"/>
        <v>94</v>
      </c>
      <c r="M50" s="4">
        <f t="shared" si="7"/>
        <v>98</v>
      </c>
    </row>
    <row r="51" spans="1:13" x14ac:dyDescent="0.25">
      <c r="A51" s="5">
        <f t="shared" si="9"/>
        <v>141</v>
      </c>
      <c r="B51" s="12" t="s">
        <v>0</v>
      </c>
      <c r="C51" s="7">
        <f t="shared" si="10"/>
        <v>143</v>
      </c>
      <c r="D51" s="4">
        <f t="shared" si="11"/>
        <v>9.7999999999999972</v>
      </c>
      <c r="E51" s="4">
        <f t="shared" si="6"/>
        <v>18.600000000000001</v>
      </c>
      <c r="F51" s="4">
        <f t="shared" si="5"/>
        <v>14.200000000000012</v>
      </c>
      <c r="G51" s="4">
        <f t="shared" si="2"/>
        <v>5.3999999999999968</v>
      </c>
      <c r="H51" s="4">
        <f t="shared" si="8"/>
        <v>4.5999999999999996</v>
      </c>
      <c r="I51" s="4">
        <v>22</v>
      </c>
      <c r="J51" s="4">
        <v>20</v>
      </c>
      <c r="K51" s="4">
        <v>22</v>
      </c>
      <c r="L51" s="4">
        <f t="shared" si="3"/>
        <v>96</v>
      </c>
      <c r="M51" s="4">
        <f t="shared" si="7"/>
        <v>100</v>
      </c>
    </row>
    <row r="52" spans="1:13" x14ac:dyDescent="0.25">
      <c r="A52" s="5">
        <f t="shared" si="9"/>
        <v>144</v>
      </c>
      <c r="B52" s="12" t="s">
        <v>0</v>
      </c>
      <c r="C52" s="7">
        <f t="shared" si="10"/>
        <v>146</v>
      </c>
      <c r="D52" s="4">
        <f t="shared" si="11"/>
        <v>9.9999999999999964</v>
      </c>
      <c r="E52" s="4">
        <f t="shared" si="6"/>
        <v>19</v>
      </c>
      <c r="F52" s="4">
        <f t="shared" si="5"/>
        <v>14.500000000000012</v>
      </c>
      <c r="G52" s="4">
        <f t="shared" si="2"/>
        <v>5.4999999999999964</v>
      </c>
      <c r="H52" s="4">
        <f t="shared" si="8"/>
        <v>4.6999999999999993</v>
      </c>
      <c r="I52" s="4">
        <v>23</v>
      </c>
      <c r="J52" s="4">
        <v>20</v>
      </c>
      <c r="K52" s="4">
        <v>22</v>
      </c>
      <c r="L52" s="4">
        <f t="shared" si="3"/>
        <v>98</v>
      </c>
      <c r="M52" s="4">
        <f t="shared" si="7"/>
        <v>102</v>
      </c>
    </row>
    <row r="53" spans="1:13" x14ac:dyDescent="0.25">
      <c r="A53" s="5">
        <f t="shared" si="9"/>
        <v>147</v>
      </c>
      <c r="B53" s="12" t="s">
        <v>0</v>
      </c>
      <c r="C53" s="7">
        <f t="shared" si="10"/>
        <v>149</v>
      </c>
      <c r="D53" s="4">
        <f t="shared" si="11"/>
        <v>10.199999999999996</v>
      </c>
      <c r="E53" s="4">
        <f t="shared" si="6"/>
        <v>19.399999999999999</v>
      </c>
      <c r="F53" s="4">
        <f t="shared" si="5"/>
        <v>14.800000000000013</v>
      </c>
      <c r="G53" s="4">
        <f t="shared" si="2"/>
        <v>5.5999999999999961</v>
      </c>
      <c r="H53" s="4">
        <f t="shared" si="8"/>
        <v>4.7999999999999989</v>
      </c>
      <c r="I53" s="4">
        <v>23</v>
      </c>
      <c r="J53" s="4">
        <v>21</v>
      </c>
      <c r="K53" s="4">
        <v>23</v>
      </c>
      <c r="L53" s="4">
        <f t="shared" si="3"/>
        <v>100</v>
      </c>
      <c r="M53" s="4">
        <f t="shared" si="7"/>
        <v>104</v>
      </c>
    </row>
    <row r="54" spans="1:13" x14ac:dyDescent="0.25">
      <c r="A54" s="5">
        <f t="shared" si="9"/>
        <v>150</v>
      </c>
      <c r="B54" s="12" t="s">
        <v>0</v>
      </c>
      <c r="C54" s="7">
        <f t="shared" si="10"/>
        <v>152</v>
      </c>
      <c r="D54" s="4">
        <f t="shared" si="11"/>
        <v>10.399999999999995</v>
      </c>
      <c r="E54" s="4">
        <f t="shared" si="6"/>
        <v>19.799999999999997</v>
      </c>
      <c r="F54" s="4">
        <f t="shared" si="5"/>
        <v>15.100000000000014</v>
      </c>
      <c r="G54" s="4">
        <f t="shared" si="2"/>
        <v>5.6999999999999957</v>
      </c>
      <c r="H54" s="4">
        <f t="shared" si="8"/>
        <v>4.8999999999999986</v>
      </c>
      <c r="I54" s="4">
        <v>24</v>
      </c>
      <c r="J54" s="4">
        <v>21</v>
      </c>
      <c r="K54" s="4">
        <v>23</v>
      </c>
      <c r="L54" s="4">
        <f t="shared" si="3"/>
        <v>102</v>
      </c>
      <c r="M54" s="4">
        <f t="shared" si="7"/>
        <v>106</v>
      </c>
    </row>
    <row r="55" spans="1:13" x14ac:dyDescent="0.25">
      <c r="A55" s="5">
        <f t="shared" si="9"/>
        <v>153</v>
      </c>
      <c r="B55" s="12" t="s">
        <v>0</v>
      </c>
      <c r="C55" s="7">
        <f t="shared" si="10"/>
        <v>155</v>
      </c>
      <c r="D55" s="4">
        <f t="shared" si="11"/>
        <v>10.599999999999994</v>
      </c>
      <c r="E55" s="4">
        <f t="shared" si="6"/>
        <v>20.199999999999996</v>
      </c>
      <c r="F55" s="4">
        <f t="shared" si="5"/>
        <v>15.400000000000015</v>
      </c>
      <c r="G55" s="4">
        <f t="shared" si="2"/>
        <v>5.7999999999999954</v>
      </c>
      <c r="H55" s="4">
        <f t="shared" si="8"/>
        <v>4.9999999999999982</v>
      </c>
      <c r="I55" s="4">
        <v>24</v>
      </c>
      <c r="J55" s="4">
        <v>22</v>
      </c>
      <c r="K55" s="4">
        <v>24</v>
      </c>
      <c r="L55" s="4">
        <f t="shared" si="3"/>
        <v>104</v>
      </c>
      <c r="M55" s="4">
        <f t="shared" si="7"/>
        <v>108</v>
      </c>
    </row>
    <row r="56" spans="1:13" x14ac:dyDescent="0.25">
      <c r="A56" s="5">
        <f t="shared" si="9"/>
        <v>156</v>
      </c>
      <c r="B56" s="12" t="s">
        <v>0</v>
      </c>
      <c r="C56" s="7">
        <f t="shared" si="10"/>
        <v>158</v>
      </c>
      <c r="D56" s="4">
        <f t="shared" si="11"/>
        <v>10.799999999999994</v>
      </c>
      <c r="E56" s="4">
        <f t="shared" si="6"/>
        <v>20.599999999999994</v>
      </c>
      <c r="F56" s="4">
        <f t="shared" si="5"/>
        <v>15.700000000000015</v>
      </c>
      <c r="G56" s="4">
        <f t="shared" si="2"/>
        <v>5.899999999999995</v>
      </c>
      <c r="H56" s="4">
        <f t="shared" si="8"/>
        <v>5.0999999999999979</v>
      </c>
      <c r="I56" s="4">
        <v>25</v>
      </c>
      <c r="J56" s="4">
        <v>22</v>
      </c>
      <c r="K56" s="4">
        <v>24</v>
      </c>
      <c r="L56" s="4">
        <f t="shared" si="3"/>
        <v>106</v>
      </c>
      <c r="M56" s="4">
        <f t="shared" si="7"/>
        <v>110</v>
      </c>
    </row>
    <row r="57" spans="1:13" x14ac:dyDescent="0.25">
      <c r="A57" s="5">
        <f t="shared" si="9"/>
        <v>159</v>
      </c>
      <c r="B57" s="12" t="s">
        <v>0</v>
      </c>
      <c r="C57" s="7">
        <f t="shared" si="10"/>
        <v>161</v>
      </c>
      <c r="D57" s="4">
        <f t="shared" si="11"/>
        <v>10.999999999999993</v>
      </c>
      <c r="E57" s="4">
        <f t="shared" si="6"/>
        <v>20.999999999999993</v>
      </c>
      <c r="F57" s="4">
        <f t="shared" si="5"/>
        <v>16.000000000000014</v>
      </c>
      <c r="G57" s="4">
        <f t="shared" si="2"/>
        <v>5.9999999999999947</v>
      </c>
      <c r="H57" s="4">
        <f t="shared" si="8"/>
        <v>5.1999999999999975</v>
      </c>
      <c r="I57" s="4">
        <v>25</v>
      </c>
      <c r="J57" s="4">
        <v>22</v>
      </c>
      <c r="K57" s="4">
        <v>25</v>
      </c>
      <c r="L57" s="4">
        <f t="shared" si="3"/>
        <v>108</v>
      </c>
      <c r="M57" s="4">
        <f t="shared" si="7"/>
        <v>112</v>
      </c>
    </row>
    <row r="58" spans="1:13" x14ac:dyDescent="0.25">
      <c r="A58" s="5">
        <f t="shared" si="9"/>
        <v>162</v>
      </c>
      <c r="B58" s="12" t="s">
        <v>0</v>
      </c>
      <c r="C58" s="7">
        <f t="shared" si="10"/>
        <v>164</v>
      </c>
      <c r="D58" s="4">
        <f t="shared" si="11"/>
        <v>11.199999999999992</v>
      </c>
      <c r="E58" s="4">
        <f t="shared" si="6"/>
        <v>21.399999999999991</v>
      </c>
      <c r="F58" s="4">
        <f t="shared" si="5"/>
        <v>16.300000000000015</v>
      </c>
      <c r="G58" s="4">
        <f t="shared" si="2"/>
        <v>6.0999999999999943</v>
      </c>
      <c r="H58" s="4">
        <f t="shared" si="8"/>
        <v>5.2999999999999972</v>
      </c>
      <c r="I58" s="4">
        <v>26</v>
      </c>
      <c r="J58" s="4">
        <v>23</v>
      </c>
      <c r="K58" s="4">
        <v>25</v>
      </c>
      <c r="L58" s="4">
        <f t="shared" si="3"/>
        <v>110</v>
      </c>
      <c r="M58" s="4">
        <f t="shared" si="7"/>
        <v>114</v>
      </c>
    </row>
    <row r="59" spans="1:13" x14ac:dyDescent="0.25">
      <c r="A59" s="5">
        <f t="shared" si="9"/>
        <v>165</v>
      </c>
      <c r="B59" s="12" t="s">
        <v>0</v>
      </c>
      <c r="C59" s="7">
        <f t="shared" si="10"/>
        <v>167</v>
      </c>
      <c r="D59" s="4">
        <f t="shared" si="11"/>
        <v>11.399999999999991</v>
      </c>
      <c r="E59" s="4">
        <f t="shared" si="6"/>
        <v>21.79999999999999</v>
      </c>
      <c r="F59" s="4">
        <f t="shared" si="5"/>
        <v>16.600000000000016</v>
      </c>
      <c r="G59" s="4">
        <f t="shared" si="2"/>
        <v>6.199999999999994</v>
      </c>
      <c r="H59" s="4">
        <f t="shared" si="8"/>
        <v>5.3999999999999968</v>
      </c>
      <c r="I59" s="4">
        <v>26</v>
      </c>
      <c r="J59" s="4">
        <v>23</v>
      </c>
      <c r="K59" s="4">
        <v>26</v>
      </c>
      <c r="L59" s="4">
        <f t="shared" si="3"/>
        <v>112</v>
      </c>
      <c r="M59" s="4">
        <f t="shared" si="7"/>
        <v>116</v>
      </c>
    </row>
    <row r="60" spans="1:13" x14ac:dyDescent="0.25">
      <c r="A60" s="5">
        <f t="shared" si="9"/>
        <v>168</v>
      </c>
      <c r="B60" s="12" t="s">
        <v>0</v>
      </c>
      <c r="C60" s="7">
        <f t="shared" si="10"/>
        <v>170</v>
      </c>
      <c r="D60" s="4">
        <f t="shared" si="11"/>
        <v>11.599999999999991</v>
      </c>
      <c r="E60" s="4">
        <f t="shared" si="6"/>
        <v>22.199999999999989</v>
      </c>
      <c r="F60" s="4">
        <f t="shared" si="5"/>
        <v>16.900000000000016</v>
      </c>
      <c r="G60" s="4">
        <f t="shared" si="2"/>
        <v>6.2999999999999936</v>
      </c>
      <c r="H60" s="4">
        <f t="shared" si="8"/>
        <v>5.4999999999999964</v>
      </c>
      <c r="I60" s="4">
        <v>27</v>
      </c>
      <c r="J60" s="4">
        <v>24</v>
      </c>
      <c r="K60" s="4">
        <v>26</v>
      </c>
      <c r="L60" s="4">
        <f t="shared" si="3"/>
        <v>114</v>
      </c>
      <c r="M60" s="4">
        <f t="shared" si="7"/>
        <v>118</v>
      </c>
    </row>
    <row r="61" spans="1:13" x14ac:dyDescent="0.25">
      <c r="A61" s="5">
        <f t="shared" si="9"/>
        <v>171</v>
      </c>
      <c r="B61" s="12" t="s">
        <v>0</v>
      </c>
      <c r="C61" s="7">
        <f t="shared" si="10"/>
        <v>173</v>
      </c>
      <c r="D61" s="4">
        <f t="shared" si="11"/>
        <v>11.79999999999999</v>
      </c>
      <c r="E61" s="4">
        <f t="shared" si="6"/>
        <v>22.599999999999987</v>
      </c>
      <c r="F61" s="4">
        <f t="shared" si="5"/>
        <v>17.200000000000017</v>
      </c>
      <c r="G61" s="4">
        <f t="shared" si="2"/>
        <v>6.3999999999999932</v>
      </c>
      <c r="H61" s="4">
        <f t="shared" si="8"/>
        <v>5.5999999999999961</v>
      </c>
      <c r="I61" s="4">
        <v>27</v>
      </c>
      <c r="J61" s="4">
        <v>24</v>
      </c>
      <c r="K61" s="4">
        <v>27</v>
      </c>
      <c r="L61" s="4">
        <f t="shared" si="3"/>
        <v>116</v>
      </c>
      <c r="M61" s="4">
        <f t="shared" si="7"/>
        <v>120</v>
      </c>
    </row>
    <row r="62" spans="1:13" x14ac:dyDescent="0.25">
      <c r="A62" s="5">
        <f t="shared" si="9"/>
        <v>174</v>
      </c>
      <c r="B62" s="12" t="s">
        <v>0</v>
      </c>
      <c r="C62" s="7">
        <f t="shared" si="10"/>
        <v>176</v>
      </c>
      <c r="D62" s="4">
        <f t="shared" si="11"/>
        <v>11.999999999999989</v>
      </c>
      <c r="E62" s="4">
        <f t="shared" si="6"/>
        <v>22.999999999999986</v>
      </c>
      <c r="F62" s="4">
        <f t="shared" si="5"/>
        <v>17.500000000000018</v>
      </c>
      <c r="G62" s="4">
        <f t="shared" si="2"/>
        <v>6.4999999999999929</v>
      </c>
      <c r="H62" s="4">
        <f t="shared" si="8"/>
        <v>5.6999999999999957</v>
      </c>
      <c r="I62" s="4">
        <v>28</v>
      </c>
      <c r="J62" s="4">
        <v>24</v>
      </c>
      <c r="K62" s="4">
        <v>27</v>
      </c>
      <c r="L62" s="4">
        <f t="shared" si="3"/>
        <v>118</v>
      </c>
      <c r="M62" s="4">
        <f t="shared" si="7"/>
        <v>122</v>
      </c>
    </row>
    <row r="63" spans="1:13" x14ac:dyDescent="0.25">
      <c r="A63" s="5">
        <f t="shared" ref="A63:A70" si="12">C62+1</f>
        <v>177</v>
      </c>
      <c r="B63" s="12" t="s">
        <v>0</v>
      </c>
      <c r="C63" s="7">
        <f t="shared" ref="C63:C70" si="13">A63+2</f>
        <v>179</v>
      </c>
      <c r="D63" s="4">
        <f t="shared" si="11"/>
        <v>12.199999999999989</v>
      </c>
      <c r="E63" s="4">
        <f t="shared" si="6"/>
        <v>23.399999999999984</v>
      </c>
      <c r="F63" s="4">
        <f t="shared" si="5"/>
        <v>17.800000000000018</v>
      </c>
      <c r="G63" s="4">
        <f t="shared" si="2"/>
        <v>6.5999999999999925</v>
      </c>
      <c r="H63" s="4">
        <f t="shared" si="8"/>
        <v>5.7999999999999954</v>
      </c>
      <c r="I63" s="4">
        <v>28</v>
      </c>
      <c r="J63" s="4">
        <v>25</v>
      </c>
      <c r="K63" s="4">
        <v>28</v>
      </c>
      <c r="L63" s="4">
        <f t="shared" si="3"/>
        <v>120</v>
      </c>
      <c r="M63" s="4">
        <f t="shared" si="7"/>
        <v>124</v>
      </c>
    </row>
    <row r="64" spans="1:13" x14ac:dyDescent="0.25">
      <c r="A64" s="5">
        <f t="shared" si="12"/>
        <v>180</v>
      </c>
      <c r="B64" s="12" t="s">
        <v>0</v>
      </c>
      <c r="C64" s="7">
        <f t="shared" si="13"/>
        <v>182</v>
      </c>
      <c r="D64" s="4">
        <f t="shared" si="11"/>
        <v>12.399999999999988</v>
      </c>
      <c r="E64" s="4">
        <f t="shared" si="6"/>
        <v>23.799999999999983</v>
      </c>
      <c r="F64" s="4">
        <f t="shared" si="5"/>
        <v>18.100000000000019</v>
      </c>
      <c r="G64" s="4">
        <f t="shared" si="2"/>
        <v>6.6999999999999922</v>
      </c>
      <c r="H64" s="4">
        <f t="shared" si="8"/>
        <v>5.899999999999995</v>
      </c>
      <c r="I64" s="4">
        <v>29</v>
      </c>
      <c r="J64" s="4">
        <v>25</v>
      </c>
      <c r="K64" s="4">
        <v>28</v>
      </c>
      <c r="L64" s="4">
        <f t="shared" si="3"/>
        <v>122</v>
      </c>
      <c r="M64" s="4">
        <f t="shared" si="7"/>
        <v>126</v>
      </c>
    </row>
    <row r="65" spans="1:13" x14ac:dyDescent="0.25">
      <c r="A65" s="5">
        <f t="shared" si="12"/>
        <v>183</v>
      </c>
      <c r="B65" s="12" t="s">
        <v>0</v>
      </c>
      <c r="C65" s="7">
        <f t="shared" si="13"/>
        <v>185</v>
      </c>
      <c r="D65" s="4">
        <f t="shared" si="11"/>
        <v>12.599999999999987</v>
      </c>
      <c r="E65" s="4">
        <f t="shared" si="6"/>
        <v>24.199999999999982</v>
      </c>
      <c r="F65" s="4">
        <f t="shared" si="5"/>
        <v>18.40000000000002</v>
      </c>
      <c r="G65" s="4">
        <f t="shared" si="2"/>
        <v>6.7999999999999918</v>
      </c>
      <c r="H65" s="4">
        <f t="shared" si="8"/>
        <v>5.9999999999999947</v>
      </c>
      <c r="I65" s="4">
        <v>29</v>
      </c>
      <c r="J65" s="4">
        <v>26</v>
      </c>
      <c r="K65" s="4">
        <v>29</v>
      </c>
      <c r="L65" s="4">
        <f t="shared" si="3"/>
        <v>124</v>
      </c>
      <c r="M65" s="4">
        <f t="shared" si="7"/>
        <v>128</v>
      </c>
    </row>
    <row r="66" spans="1:13" x14ac:dyDescent="0.25">
      <c r="A66" s="5">
        <f t="shared" si="12"/>
        <v>186</v>
      </c>
      <c r="B66" s="12" t="s">
        <v>0</v>
      </c>
      <c r="C66" s="7">
        <f t="shared" si="13"/>
        <v>188</v>
      </c>
      <c r="D66" s="4">
        <f t="shared" si="11"/>
        <v>12.799999999999986</v>
      </c>
      <c r="E66" s="4">
        <f t="shared" si="6"/>
        <v>24.59999999999998</v>
      </c>
      <c r="F66" s="4">
        <f t="shared" si="5"/>
        <v>18.700000000000021</v>
      </c>
      <c r="G66" s="4">
        <f t="shared" si="2"/>
        <v>6.8999999999999915</v>
      </c>
      <c r="H66" s="4">
        <f t="shared" si="8"/>
        <v>6.0999999999999943</v>
      </c>
      <c r="I66" s="4">
        <v>30</v>
      </c>
      <c r="J66" s="4">
        <v>26</v>
      </c>
      <c r="K66" s="4">
        <v>29</v>
      </c>
      <c r="L66" s="4">
        <f t="shared" si="3"/>
        <v>126</v>
      </c>
      <c r="M66" s="4">
        <f t="shared" si="7"/>
        <v>130</v>
      </c>
    </row>
    <row r="67" spans="1:13" x14ac:dyDescent="0.25">
      <c r="A67" s="5">
        <f t="shared" si="12"/>
        <v>189</v>
      </c>
      <c r="B67" s="12" t="s">
        <v>0</v>
      </c>
      <c r="C67" s="7">
        <f t="shared" si="13"/>
        <v>191</v>
      </c>
      <c r="D67" s="4">
        <f t="shared" si="11"/>
        <v>12.999999999999986</v>
      </c>
      <c r="E67" s="4">
        <f t="shared" si="6"/>
        <v>24.999999999999979</v>
      </c>
      <c r="F67" s="4">
        <f t="shared" si="5"/>
        <v>19.000000000000021</v>
      </c>
      <c r="G67" s="4">
        <f t="shared" si="2"/>
        <v>6.9999999999999911</v>
      </c>
      <c r="H67" s="4">
        <f t="shared" si="8"/>
        <v>6.199999999999994</v>
      </c>
      <c r="I67" s="4">
        <v>30</v>
      </c>
      <c r="J67" s="4">
        <v>26</v>
      </c>
      <c r="K67" s="4">
        <v>30</v>
      </c>
      <c r="L67" s="4">
        <f t="shared" si="3"/>
        <v>128</v>
      </c>
      <c r="M67" s="4">
        <f t="shared" si="7"/>
        <v>132</v>
      </c>
    </row>
    <row r="68" spans="1:13" x14ac:dyDescent="0.25">
      <c r="A68" s="5">
        <f t="shared" si="12"/>
        <v>192</v>
      </c>
      <c r="B68" s="12" t="s">
        <v>0</v>
      </c>
      <c r="C68" s="7">
        <f t="shared" si="13"/>
        <v>194</v>
      </c>
      <c r="D68" s="4">
        <f t="shared" si="11"/>
        <v>13.199999999999985</v>
      </c>
      <c r="E68" s="4">
        <f t="shared" si="6"/>
        <v>25.399999999999977</v>
      </c>
      <c r="F68" s="4">
        <f t="shared" si="5"/>
        <v>19.300000000000022</v>
      </c>
      <c r="G68" s="4">
        <f t="shared" si="2"/>
        <v>7.0999999999999908</v>
      </c>
      <c r="H68" s="4">
        <f t="shared" si="8"/>
        <v>6.2999999999999936</v>
      </c>
      <c r="I68" s="4">
        <v>31</v>
      </c>
      <c r="J68" s="4">
        <v>27</v>
      </c>
      <c r="K68" s="4">
        <v>30</v>
      </c>
      <c r="L68" s="4">
        <f t="shared" si="3"/>
        <v>130</v>
      </c>
      <c r="M68" s="4">
        <f t="shared" si="7"/>
        <v>134</v>
      </c>
    </row>
    <row r="69" spans="1:13" x14ac:dyDescent="0.25">
      <c r="A69" s="5">
        <f t="shared" si="12"/>
        <v>195</v>
      </c>
      <c r="B69" s="12" t="s">
        <v>0</v>
      </c>
      <c r="C69" s="7">
        <f t="shared" si="13"/>
        <v>197</v>
      </c>
      <c r="D69" s="4">
        <f t="shared" si="11"/>
        <v>13.399999999999984</v>
      </c>
      <c r="E69" s="4">
        <f t="shared" si="6"/>
        <v>25.799999999999976</v>
      </c>
      <c r="F69" s="4">
        <f t="shared" si="5"/>
        <v>19.600000000000023</v>
      </c>
      <c r="G69" s="4">
        <f t="shared" si="2"/>
        <v>7.1999999999999904</v>
      </c>
      <c r="H69" s="4">
        <f t="shared" si="8"/>
        <v>6.3999999999999932</v>
      </c>
      <c r="I69" s="4">
        <v>31</v>
      </c>
      <c r="J69" s="4">
        <v>27</v>
      </c>
      <c r="K69" s="4">
        <v>31</v>
      </c>
      <c r="L69" s="4">
        <f t="shared" si="3"/>
        <v>132</v>
      </c>
      <c r="M69" s="4">
        <f t="shared" si="7"/>
        <v>136</v>
      </c>
    </row>
    <row r="70" spans="1:13" x14ac:dyDescent="0.25">
      <c r="A70" s="5">
        <f t="shared" si="12"/>
        <v>198</v>
      </c>
      <c r="B70" s="12" t="s">
        <v>0</v>
      </c>
      <c r="C70" s="7">
        <f t="shared" si="13"/>
        <v>200</v>
      </c>
      <c r="D70" s="4">
        <f t="shared" si="11"/>
        <v>13.599999999999984</v>
      </c>
      <c r="E70" s="4">
        <f t="shared" si="6"/>
        <v>26.199999999999974</v>
      </c>
      <c r="F70" s="4">
        <f t="shared" si="5"/>
        <v>19.900000000000023</v>
      </c>
      <c r="G70" s="4">
        <f>G69+0.1</f>
        <v>7.2999999999999901</v>
      </c>
      <c r="H70" s="4">
        <f t="shared" si="8"/>
        <v>6.4999999999999929</v>
      </c>
      <c r="I70" s="4">
        <v>32</v>
      </c>
      <c r="J70" s="4">
        <v>28</v>
      </c>
      <c r="K70" s="4">
        <v>31</v>
      </c>
      <c r="L70" s="4">
        <f>L69+2</f>
        <v>134</v>
      </c>
      <c r="M70" s="4">
        <f t="shared" si="7"/>
        <v>138</v>
      </c>
    </row>
    <row r="71" spans="1:13" x14ac:dyDescent="0.25">
      <c r="A71" s="5">
        <f t="shared" ref="A71:A81" si="14">C70+1</f>
        <v>201</v>
      </c>
      <c r="B71" s="31" t="s">
        <v>0</v>
      </c>
      <c r="C71" s="7">
        <f t="shared" ref="C71:C81" si="15">A71+2</f>
        <v>203</v>
      </c>
      <c r="D71" s="4">
        <f t="shared" si="11"/>
        <v>13.799999999999983</v>
      </c>
      <c r="E71" s="4">
        <f t="shared" si="6"/>
        <v>26.599999999999973</v>
      </c>
      <c r="F71" s="4">
        <f t="shared" si="5"/>
        <v>20.200000000000024</v>
      </c>
      <c r="G71" s="4">
        <f t="shared" ref="G71:H81" si="16">G70+0.1</f>
        <v>7.3999999999999897</v>
      </c>
      <c r="H71" s="4">
        <f t="shared" si="8"/>
        <v>6.5999999999999925</v>
      </c>
      <c r="I71" s="4">
        <v>32</v>
      </c>
      <c r="J71" s="4">
        <v>28</v>
      </c>
      <c r="K71" s="4">
        <v>31</v>
      </c>
      <c r="L71" s="4">
        <f t="shared" ref="L71:M81" si="17">L70+2</f>
        <v>136</v>
      </c>
      <c r="M71" s="4">
        <f t="shared" si="7"/>
        <v>140</v>
      </c>
    </row>
    <row r="72" spans="1:13" x14ac:dyDescent="0.25">
      <c r="A72" s="5">
        <f t="shared" si="14"/>
        <v>204</v>
      </c>
      <c r="B72" s="31" t="s">
        <v>0</v>
      </c>
      <c r="C72" s="7">
        <f t="shared" si="15"/>
        <v>206</v>
      </c>
      <c r="D72" s="4">
        <f t="shared" si="11"/>
        <v>13.999999999999982</v>
      </c>
      <c r="E72" s="4">
        <f t="shared" si="6"/>
        <v>26.999999999999972</v>
      </c>
      <c r="F72" s="4">
        <f t="shared" ref="F72:F87" si="18">F71+0.3</f>
        <v>20.500000000000025</v>
      </c>
      <c r="G72" s="4">
        <f t="shared" si="16"/>
        <v>7.4999999999999893</v>
      </c>
      <c r="H72" s="4">
        <f t="shared" si="8"/>
        <v>6.6999999999999922</v>
      </c>
      <c r="I72" s="4">
        <v>32</v>
      </c>
      <c r="J72" s="4">
        <v>28</v>
      </c>
      <c r="K72" s="4">
        <v>31</v>
      </c>
      <c r="L72" s="4">
        <f t="shared" si="17"/>
        <v>138</v>
      </c>
      <c r="M72" s="4">
        <f t="shared" si="7"/>
        <v>142</v>
      </c>
    </row>
    <row r="73" spans="1:13" x14ac:dyDescent="0.25">
      <c r="A73" s="5">
        <f t="shared" si="14"/>
        <v>207</v>
      </c>
      <c r="B73" s="31" t="s">
        <v>0</v>
      </c>
      <c r="C73" s="7">
        <f t="shared" si="15"/>
        <v>209</v>
      </c>
      <c r="D73" s="4">
        <f t="shared" si="11"/>
        <v>14.199999999999982</v>
      </c>
      <c r="E73" s="4">
        <f t="shared" ref="E73:E87" si="19">E72+0.4</f>
        <v>27.39999999999997</v>
      </c>
      <c r="F73" s="4">
        <f t="shared" si="18"/>
        <v>20.800000000000026</v>
      </c>
      <c r="G73" s="4">
        <f t="shared" si="16"/>
        <v>7.599999999999989</v>
      </c>
      <c r="H73" s="4">
        <f t="shared" si="8"/>
        <v>6.7999999999999918</v>
      </c>
      <c r="I73" s="4">
        <v>32</v>
      </c>
      <c r="J73" s="4">
        <v>28</v>
      </c>
      <c r="K73" s="4">
        <v>31</v>
      </c>
      <c r="L73" s="4">
        <f t="shared" si="17"/>
        <v>140</v>
      </c>
      <c r="M73" s="4">
        <f t="shared" si="17"/>
        <v>144</v>
      </c>
    </row>
    <row r="74" spans="1:13" x14ac:dyDescent="0.25">
      <c r="A74" s="5">
        <f t="shared" si="14"/>
        <v>210</v>
      </c>
      <c r="B74" s="31" t="s">
        <v>0</v>
      </c>
      <c r="C74" s="7">
        <f t="shared" si="15"/>
        <v>212</v>
      </c>
      <c r="D74" s="4">
        <f t="shared" si="11"/>
        <v>14.399999999999981</v>
      </c>
      <c r="E74" s="4">
        <f t="shared" si="19"/>
        <v>27.799999999999969</v>
      </c>
      <c r="F74" s="4">
        <f t="shared" si="18"/>
        <v>21.100000000000026</v>
      </c>
      <c r="G74" s="4">
        <f t="shared" si="16"/>
        <v>7.6999999999999886</v>
      </c>
      <c r="H74" s="4">
        <f t="shared" si="16"/>
        <v>6.8999999999999915</v>
      </c>
      <c r="I74" s="4">
        <v>32</v>
      </c>
      <c r="J74" s="4">
        <v>28</v>
      </c>
      <c r="K74" s="4">
        <v>31</v>
      </c>
      <c r="L74" s="4">
        <f t="shared" si="17"/>
        <v>142</v>
      </c>
      <c r="M74" s="4">
        <f t="shared" si="17"/>
        <v>146</v>
      </c>
    </row>
    <row r="75" spans="1:13" x14ac:dyDescent="0.25">
      <c r="A75" s="5">
        <f t="shared" si="14"/>
        <v>213</v>
      </c>
      <c r="B75" s="31" t="s">
        <v>0</v>
      </c>
      <c r="C75" s="7">
        <f t="shared" si="15"/>
        <v>215</v>
      </c>
      <c r="D75" s="4">
        <f t="shared" si="11"/>
        <v>14.59999999999998</v>
      </c>
      <c r="E75" s="4">
        <f t="shared" si="19"/>
        <v>28.199999999999967</v>
      </c>
      <c r="F75" s="4">
        <f t="shared" si="18"/>
        <v>21.400000000000027</v>
      </c>
      <c r="G75" s="4">
        <f t="shared" si="16"/>
        <v>7.7999999999999883</v>
      </c>
      <c r="H75" s="4">
        <f t="shared" si="16"/>
        <v>6.9999999999999911</v>
      </c>
      <c r="I75" s="4">
        <v>32</v>
      </c>
      <c r="J75" s="4">
        <v>28</v>
      </c>
      <c r="K75" s="4">
        <v>31</v>
      </c>
      <c r="L75" s="4">
        <f t="shared" si="17"/>
        <v>144</v>
      </c>
      <c r="M75" s="4">
        <f t="shared" si="17"/>
        <v>148</v>
      </c>
    </row>
    <row r="76" spans="1:13" x14ac:dyDescent="0.25">
      <c r="A76" s="5">
        <f t="shared" si="14"/>
        <v>216</v>
      </c>
      <c r="B76" s="31" t="s">
        <v>0</v>
      </c>
      <c r="C76" s="7">
        <f t="shared" si="15"/>
        <v>218</v>
      </c>
      <c r="D76" s="4">
        <f t="shared" si="11"/>
        <v>14.799999999999979</v>
      </c>
      <c r="E76" s="4">
        <f t="shared" si="19"/>
        <v>28.599999999999966</v>
      </c>
      <c r="F76" s="4">
        <f t="shared" si="18"/>
        <v>21.700000000000028</v>
      </c>
      <c r="G76" s="4">
        <f t="shared" si="16"/>
        <v>7.8999999999999879</v>
      </c>
      <c r="H76" s="4">
        <f t="shared" si="16"/>
        <v>7.0999999999999908</v>
      </c>
      <c r="I76" s="4">
        <v>32</v>
      </c>
      <c r="J76" s="4">
        <v>28</v>
      </c>
      <c r="K76" s="4">
        <v>31</v>
      </c>
      <c r="L76" s="4">
        <f t="shared" si="17"/>
        <v>146</v>
      </c>
      <c r="M76" s="4">
        <f t="shared" si="17"/>
        <v>150</v>
      </c>
    </row>
    <row r="77" spans="1:13" x14ac:dyDescent="0.25">
      <c r="A77" s="5">
        <f t="shared" si="14"/>
        <v>219</v>
      </c>
      <c r="B77" s="31" t="s">
        <v>0</v>
      </c>
      <c r="C77" s="7">
        <f t="shared" si="15"/>
        <v>221</v>
      </c>
      <c r="D77" s="4">
        <f t="shared" si="11"/>
        <v>14.999999999999979</v>
      </c>
      <c r="E77" s="4">
        <f t="shared" si="19"/>
        <v>28.999999999999964</v>
      </c>
      <c r="F77" s="4">
        <f t="shared" si="18"/>
        <v>22.000000000000028</v>
      </c>
      <c r="G77" s="4">
        <f t="shared" si="16"/>
        <v>7.9999999999999876</v>
      </c>
      <c r="H77" s="4">
        <f t="shared" si="16"/>
        <v>7.1999999999999904</v>
      </c>
      <c r="I77" s="4">
        <v>32</v>
      </c>
      <c r="J77" s="4">
        <v>28</v>
      </c>
      <c r="K77" s="4">
        <v>31</v>
      </c>
      <c r="L77" s="4">
        <f t="shared" si="17"/>
        <v>148</v>
      </c>
      <c r="M77" s="4">
        <f t="shared" si="17"/>
        <v>152</v>
      </c>
    </row>
    <row r="78" spans="1:13" x14ac:dyDescent="0.25">
      <c r="A78" s="5">
        <f t="shared" si="14"/>
        <v>222</v>
      </c>
      <c r="B78" s="31" t="s">
        <v>0</v>
      </c>
      <c r="C78" s="7">
        <f t="shared" si="15"/>
        <v>224</v>
      </c>
      <c r="D78" s="4">
        <f t="shared" si="11"/>
        <v>15.199999999999978</v>
      </c>
      <c r="E78" s="4">
        <f t="shared" si="19"/>
        <v>29.399999999999963</v>
      </c>
      <c r="F78" s="4">
        <f t="shared" si="18"/>
        <v>22.300000000000029</v>
      </c>
      <c r="G78" s="4">
        <f t="shared" si="16"/>
        <v>8.0999999999999872</v>
      </c>
      <c r="H78" s="4">
        <f t="shared" si="16"/>
        <v>7.2999999999999901</v>
      </c>
      <c r="I78" s="4">
        <v>32</v>
      </c>
      <c r="J78" s="4">
        <v>28</v>
      </c>
      <c r="K78" s="4">
        <v>31</v>
      </c>
      <c r="L78" s="4">
        <f t="shared" si="17"/>
        <v>150</v>
      </c>
      <c r="M78" s="4">
        <f t="shared" si="17"/>
        <v>154</v>
      </c>
    </row>
    <row r="79" spans="1:13" x14ac:dyDescent="0.25">
      <c r="A79" s="5">
        <f t="shared" si="14"/>
        <v>225</v>
      </c>
      <c r="B79" s="31" t="s">
        <v>0</v>
      </c>
      <c r="C79" s="7">
        <f t="shared" si="15"/>
        <v>227</v>
      </c>
      <c r="D79" s="4">
        <f t="shared" si="11"/>
        <v>15.399999999999977</v>
      </c>
      <c r="E79" s="4">
        <f t="shared" si="19"/>
        <v>29.799999999999962</v>
      </c>
      <c r="F79" s="4">
        <f t="shared" si="18"/>
        <v>22.60000000000003</v>
      </c>
      <c r="G79" s="4">
        <f t="shared" si="16"/>
        <v>8.1999999999999869</v>
      </c>
      <c r="H79" s="4">
        <f t="shared" si="16"/>
        <v>7.3999999999999897</v>
      </c>
      <c r="I79" s="4">
        <v>32</v>
      </c>
      <c r="J79" s="4">
        <v>28</v>
      </c>
      <c r="K79" s="4">
        <v>31</v>
      </c>
      <c r="L79" s="4">
        <f t="shared" si="17"/>
        <v>152</v>
      </c>
      <c r="M79" s="4">
        <f t="shared" si="17"/>
        <v>156</v>
      </c>
    </row>
    <row r="80" spans="1:13" x14ac:dyDescent="0.25">
      <c r="A80" s="5">
        <f t="shared" si="14"/>
        <v>228</v>
      </c>
      <c r="B80" s="31" t="s">
        <v>0</v>
      </c>
      <c r="C80" s="7">
        <f t="shared" si="15"/>
        <v>230</v>
      </c>
      <c r="D80" s="4">
        <f t="shared" si="11"/>
        <v>15.599999999999977</v>
      </c>
      <c r="E80" s="4">
        <f t="shared" si="19"/>
        <v>30.19999999999996</v>
      </c>
      <c r="F80" s="4">
        <f t="shared" si="18"/>
        <v>22.900000000000031</v>
      </c>
      <c r="G80" s="4">
        <f t="shared" si="16"/>
        <v>8.2999999999999865</v>
      </c>
      <c r="H80" s="4">
        <f t="shared" si="16"/>
        <v>7.4999999999999893</v>
      </c>
      <c r="I80" s="4">
        <v>32</v>
      </c>
      <c r="J80" s="4">
        <v>28</v>
      </c>
      <c r="K80" s="4">
        <v>31</v>
      </c>
      <c r="L80" s="4">
        <f t="shared" si="17"/>
        <v>154</v>
      </c>
      <c r="M80" s="4">
        <f t="shared" si="17"/>
        <v>158</v>
      </c>
    </row>
    <row r="81" spans="1:13" x14ac:dyDescent="0.25">
      <c r="A81" s="5">
        <f t="shared" si="14"/>
        <v>231</v>
      </c>
      <c r="B81" s="31" t="s">
        <v>0</v>
      </c>
      <c r="C81" s="7">
        <f t="shared" si="15"/>
        <v>233</v>
      </c>
      <c r="D81" s="4">
        <f t="shared" si="11"/>
        <v>15.799999999999976</v>
      </c>
      <c r="E81" s="4">
        <f t="shared" si="19"/>
        <v>30.599999999999959</v>
      </c>
      <c r="F81" s="4">
        <f t="shared" si="18"/>
        <v>23.200000000000031</v>
      </c>
      <c r="G81" s="4">
        <f t="shared" si="16"/>
        <v>8.3999999999999861</v>
      </c>
      <c r="H81" s="4">
        <f t="shared" si="16"/>
        <v>7.599999999999989</v>
      </c>
      <c r="I81" s="4">
        <v>32</v>
      </c>
      <c r="J81" s="4">
        <v>28</v>
      </c>
      <c r="K81" s="4">
        <v>31</v>
      </c>
      <c r="L81" s="4">
        <f t="shared" si="17"/>
        <v>156</v>
      </c>
      <c r="M81" s="4">
        <f t="shared" si="17"/>
        <v>160</v>
      </c>
    </row>
    <row r="82" spans="1:13" x14ac:dyDescent="0.25">
      <c r="A82" s="5">
        <f t="shared" ref="A82:A87" si="20">C81+1</f>
        <v>234</v>
      </c>
      <c r="B82" s="31" t="s">
        <v>0</v>
      </c>
      <c r="C82" s="7">
        <f t="shared" ref="C82:C87" si="21">A82+2</f>
        <v>236</v>
      </c>
      <c r="D82" s="4">
        <f t="shared" si="11"/>
        <v>15.999999999999975</v>
      </c>
      <c r="E82" s="4">
        <f t="shared" si="19"/>
        <v>30.999999999999957</v>
      </c>
      <c r="F82" s="4">
        <f t="shared" si="18"/>
        <v>23.500000000000032</v>
      </c>
      <c r="G82" s="4">
        <f t="shared" ref="G82:H87" si="22">G81+0.1</f>
        <v>8.4999999999999858</v>
      </c>
      <c r="H82" s="4">
        <f t="shared" si="22"/>
        <v>7.6999999999999886</v>
      </c>
      <c r="I82" s="4">
        <v>32</v>
      </c>
      <c r="J82" s="4">
        <v>28</v>
      </c>
      <c r="K82" s="4">
        <v>31</v>
      </c>
      <c r="L82" s="4">
        <f t="shared" ref="L82:M87" si="23">L81+2</f>
        <v>158</v>
      </c>
      <c r="M82" s="4">
        <f t="shared" si="23"/>
        <v>162</v>
      </c>
    </row>
    <row r="83" spans="1:13" x14ac:dyDescent="0.25">
      <c r="A83" s="5">
        <f t="shared" si="20"/>
        <v>237</v>
      </c>
      <c r="B83" s="31" t="s">
        <v>0</v>
      </c>
      <c r="C83" s="7">
        <f t="shared" si="21"/>
        <v>239</v>
      </c>
      <c r="D83" s="4">
        <f t="shared" si="11"/>
        <v>16.199999999999974</v>
      </c>
      <c r="E83" s="4">
        <f t="shared" si="19"/>
        <v>31.399999999999956</v>
      </c>
      <c r="F83" s="4">
        <f t="shared" si="18"/>
        <v>23.800000000000033</v>
      </c>
      <c r="G83" s="4">
        <f t="shared" si="22"/>
        <v>8.5999999999999854</v>
      </c>
      <c r="H83" s="4">
        <f t="shared" si="22"/>
        <v>7.7999999999999883</v>
      </c>
      <c r="I83" s="4">
        <v>32</v>
      </c>
      <c r="J83" s="4">
        <v>28</v>
      </c>
      <c r="K83" s="4">
        <v>31</v>
      </c>
      <c r="L83" s="4">
        <f t="shared" si="23"/>
        <v>160</v>
      </c>
      <c r="M83" s="4">
        <f t="shared" si="23"/>
        <v>164</v>
      </c>
    </row>
    <row r="84" spans="1:13" x14ac:dyDescent="0.25">
      <c r="A84" s="5">
        <f t="shared" si="20"/>
        <v>240</v>
      </c>
      <c r="B84" s="31" t="s">
        <v>0</v>
      </c>
      <c r="C84" s="7">
        <f t="shared" si="21"/>
        <v>242</v>
      </c>
      <c r="D84" s="4">
        <f t="shared" si="11"/>
        <v>16.399999999999974</v>
      </c>
      <c r="E84" s="4">
        <f t="shared" si="19"/>
        <v>31.799999999999955</v>
      </c>
      <c r="F84" s="4">
        <f t="shared" si="18"/>
        <v>24.100000000000033</v>
      </c>
      <c r="G84" s="4">
        <f t="shared" si="22"/>
        <v>8.6999999999999851</v>
      </c>
      <c r="H84" s="4">
        <f t="shared" si="22"/>
        <v>7.8999999999999879</v>
      </c>
      <c r="I84" s="4">
        <v>32</v>
      </c>
      <c r="J84" s="4">
        <v>28</v>
      </c>
      <c r="K84" s="4">
        <v>31</v>
      </c>
      <c r="L84" s="4">
        <f t="shared" si="23"/>
        <v>162</v>
      </c>
      <c r="M84" s="4">
        <f t="shared" si="23"/>
        <v>166</v>
      </c>
    </row>
    <row r="85" spans="1:13" x14ac:dyDescent="0.25">
      <c r="A85" s="5">
        <f t="shared" si="20"/>
        <v>243</v>
      </c>
      <c r="B85" s="31" t="s">
        <v>0</v>
      </c>
      <c r="C85" s="7">
        <f t="shared" si="21"/>
        <v>245</v>
      </c>
      <c r="D85" s="4">
        <f t="shared" si="11"/>
        <v>16.599999999999973</v>
      </c>
      <c r="E85" s="4">
        <f t="shared" si="19"/>
        <v>32.199999999999953</v>
      </c>
      <c r="F85" s="4">
        <f t="shared" si="18"/>
        <v>24.400000000000034</v>
      </c>
      <c r="G85" s="4">
        <f t="shared" si="22"/>
        <v>8.7999999999999847</v>
      </c>
      <c r="H85" s="4">
        <f t="shared" si="22"/>
        <v>7.9999999999999876</v>
      </c>
      <c r="I85" s="4">
        <v>32</v>
      </c>
      <c r="J85" s="4">
        <v>28</v>
      </c>
      <c r="K85" s="4">
        <v>31</v>
      </c>
      <c r="L85" s="4">
        <f t="shared" si="23"/>
        <v>164</v>
      </c>
      <c r="M85" s="4">
        <f t="shared" si="23"/>
        <v>168</v>
      </c>
    </row>
    <row r="86" spans="1:13" x14ac:dyDescent="0.25">
      <c r="A86" s="5">
        <f t="shared" si="20"/>
        <v>246</v>
      </c>
      <c r="B86" s="31" t="s">
        <v>0</v>
      </c>
      <c r="C86" s="7">
        <f t="shared" si="21"/>
        <v>248</v>
      </c>
      <c r="D86" s="4">
        <f t="shared" si="11"/>
        <v>16.799999999999972</v>
      </c>
      <c r="E86" s="4">
        <f t="shared" si="19"/>
        <v>32.599999999999952</v>
      </c>
      <c r="F86" s="4">
        <f t="shared" si="18"/>
        <v>24.700000000000035</v>
      </c>
      <c r="G86" s="4">
        <f t="shared" si="22"/>
        <v>8.8999999999999844</v>
      </c>
      <c r="H86" s="4">
        <f t="shared" si="22"/>
        <v>8.0999999999999872</v>
      </c>
      <c r="I86" s="4">
        <v>32</v>
      </c>
      <c r="J86" s="4">
        <v>28</v>
      </c>
      <c r="K86" s="4">
        <v>31</v>
      </c>
      <c r="L86" s="4">
        <f t="shared" si="23"/>
        <v>166</v>
      </c>
      <c r="M86" s="4">
        <f t="shared" si="23"/>
        <v>170</v>
      </c>
    </row>
    <row r="87" spans="1:13" x14ac:dyDescent="0.25">
      <c r="A87" s="5">
        <f t="shared" si="20"/>
        <v>249</v>
      </c>
      <c r="B87" s="31" t="s">
        <v>0</v>
      </c>
      <c r="C87" s="7">
        <f t="shared" si="21"/>
        <v>251</v>
      </c>
      <c r="D87" s="4">
        <f t="shared" si="11"/>
        <v>16.999999999999972</v>
      </c>
      <c r="E87" s="4">
        <f t="shared" si="19"/>
        <v>32.99999999999995</v>
      </c>
      <c r="F87" s="4">
        <f t="shared" si="18"/>
        <v>25.000000000000036</v>
      </c>
      <c r="G87" s="4">
        <f t="shared" si="22"/>
        <v>8.999999999999984</v>
      </c>
      <c r="H87" s="4">
        <f t="shared" si="22"/>
        <v>8.1999999999999869</v>
      </c>
      <c r="I87" s="4">
        <v>32</v>
      </c>
      <c r="J87" s="4">
        <v>28</v>
      </c>
      <c r="K87" s="4">
        <v>31</v>
      </c>
      <c r="L87" s="4">
        <f t="shared" si="23"/>
        <v>168</v>
      </c>
      <c r="M87" s="4">
        <f t="shared" si="23"/>
        <v>172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K11" sqref="K11"/>
    </sheetView>
  </sheetViews>
  <sheetFormatPr defaultRowHeight="15" x14ac:dyDescent="0.25"/>
  <cols>
    <col min="1" max="1" width="4" bestFit="1" customWidth="1"/>
    <col min="2" max="2" width="2" bestFit="1" customWidth="1"/>
    <col min="3" max="3" width="4" bestFit="1" customWidth="1"/>
    <col min="4" max="4" width="3" bestFit="1" customWidth="1"/>
    <col min="5" max="5" width="3.7109375" bestFit="1" customWidth="1"/>
    <col min="6" max="6" width="1.7109375" bestFit="1" customWidth="1"/>
    <col min="7" max="7" width="3" bestFit="1" customWidth="1"/>
  </cols>
  <sheetData>
    <row r="1" spans="1:11" x14ac:dyDescent="0.25">
      <c r="A1">
        <v>1</v>
      </c>
      <c r="B1">
        <v>2</v>
      </c>
      <c r="C1">
        <v>3</v>
      </c>
      <c r="D1">
        <v>4</v>
      </c>
      <c r="E1">
        <v>5</v>
      </c>
      <c r="I1">
        <v>1</v>
      </c>
      <c r="J1">
        <v>2</v>
      </c>
    </row>
    <row r="2" spans="1:11" x14ac:dyDescent="0.25">
      <c r="A2" s="5">
        <v>0</v>
      </c>
      <c r="B2" s="6"/>
      <c r="C2" s="7">
        <v>0</v>
      </c>
      <c r="D2" s="11">
        <v>-6</v>
      </c>
      <c r="E2" s="4">
        <f>D2*-1</f>
        <v>6</v>
      </c>
      <c r="I2" s="1" t="s">
        <v>33</v>
      </c>
      <c r="J2">
        <v>1</v>
      </c>
      <c r="K2" t="s">
        <v>47</v>
      </c>
    </row>
    <row r="3" spans="1:11" x14ac:dyDescent="0.25">
      <c r="A3" s="5">
        <v>1</v>
      </c>
      <c r="B3" s="6" t="s">
        <v>0</v>
      </c>
      <c r="C3" s="7">
        <v>2</v>
      </c>
      <c r="D3" s="11">
        <v>-6</v>
      </c>
      <c r="E3" s="4">
        <f t="shared" ref="E3:E23" si="0">D3*-1</f>
        <v>6</v>
      </c>
      <c r="I3" s="1" t="s">
        <v>74</v>
      </c>
      <c r="J3">
        <v>-1</v>
      </c>
      <c r="K3" t="s">
        <v>48</v>
      </c>
    </row>
    <row r="4" spans="1:11" x14ac:dyDescent="0.25">
      <c r="A4" s="5">
        <v>3</v>
      </c>
      <c r="B4" s="6" t="s">
        <v>0</v>
      </c>
      <c r="C4" s="7">
        <v>5</v>
      </c>
      <c r="D4" s="11">
        <v>-4</v>
      </c>
      <c r="E4" s="4">
        <f t="shared" si="0"/>
        <v>4</v>
      </c>
      <c r="I4" s="1" t="s">
        <v>47</v>
      </c>
      <c r="J4">
        <v>1</v>
      </c>
    </row>
    <row r="5" spans="1:11" x14ac:dyDescent="0.25">
      <c r="A5" s="5">
        <v>6</v>
      </c>
      <c r="B5" s="6" t="s">
        <v>0</v>
      </c>
      <c r="C5" s="7">
        <f>A5+2</f>
        <v>8</v>
      </c>
      <c r="D5" s="11">
        <v>-2</v>
      </c>
      <c r="E5" s="4">
        <f t="shared" si="0"/>
        <v>2</v>
      </c>
      <c r="I5" s="1" t="s">
        <v>48</v>
      </c>
      <c r="J5">
        <v>-1</v>
      </c>
    </row>
    <row r="6" spans="1:11" x14ac:dyDescent="0.25">
      <c r="A6" s="5">
        <f t="shared" ref="A6:A23" si="1">C5+1</f>
        <v>9</v>
      </c>
      <c r="B6" s="6" t="s">
        <v>0</v>
      </c>
      <c r="C6" s="7">
        <f>A6+2</f>
        <v>11</v>
      </c>
      <c r="D6" s="11">
        <v>0</v>
      </c>
      <c r="E6" s="4">
        <f t="shared" si="0"/>
        <v>0</v>
      </c>
      <c r="I6" s="1" t="s">
        <v>35</v>
      </c>
      <c r="K6" t="s">
        <v>151</v>
      </c>
    </row>
    <row r="7" spans="1:11" x14ac:dyDescent="0.25">
      <c r="A7" s="5">
        <f t="shared" si="1"/>
        <v>12</v>
      </c>
      <c r="B7" s="6" t="s">
        <v>0</v>
      </c>
      <c r="C7" s="7">
        <f>A7+2</f>
        <v>14</v>
      </c>
      <c r="D7" s="11">
        <v>1</v>
      </c>
      <c r="E7" s="4">
        <f t="shared" si="0"/>
        <v>-1</v>
      </c>
      <c r="I7" s="1" t="s">
        <v>78</v>
      </c>
      <c r="K7" t="s">
        <v>152</v>
      </c>
    </row>
    <row r="8" spans="1:11" x14ac:dyDescent="0.25">
      <c r="A8" s="5">
        <f t="shared" si="1"/>
        <v>15</v>
      </c>
      <c r="B8" s="6" t="s">
        <v>0</v>
      </c>
      <c r="C8" s="7">
        <f>A8+2</f>
        <v>17</v>
      </c>
      <c r="D8" s="11">
        <v>2</v>
      </c>
      <c r="E8" s="4">
        <f t="shared" si="0"/>
        <v>-2</v>
      </c>
    </row>
    <row r="9" spans="1:11" x14ac:dyDescent="0.25">
      <c r="A9" s="5">
        <f t="shared" si="1"/>
        <v>18</v>
      </c>
      <c r="B9" s="6" t="s">
        <v>0</v>
      </c>
      <c r="C9" s="7">
        <f>A9+2</f>
        <v>20</v>
      </c>
      <c r="D9" s="11">
        <v>3</v>
      </c>
      <c r="E9" s="4">
        <f t="shared" si="0"/>
        <v>-3</v>
      </c>
    </row>
    <row r="10" spans="1:11" x14ac:dyDescent="0.25">
      <c r="A10" s="5">
        <f t="shared" si="1"/>
        <v>21</v>
      </c>
      <c r="B10" s="6" t="s">
        <v>0</v>
      </c>
      <c r="C10" s="7">
        <v>25</v>
      </c>
      <c r="D10" s="4">
        <f t="shared" ref="D10:D23" si="2">D9+1</f>
        <v>4</v>
      </c>
      <c r="E10" s="4">
        <f t="shared" si="0"/>
        <v>-4</v>
      </c>
    </row>
    <row r="11" spans="1:11" x14ac:dyDescent="0.25">
      <c r="A11" s="5">
        <f t="shared" si="1"/>
        <v>26</v>
      </c>
      <c r="B11" s="6" t="s">
        <v>0</v>
      </c>
      <c r="C11" s="7">
        <f>C10+5</f>
        <v>30</v>
      </c>
      <c r="D11" s="4">
        <f t="shared" si="2"/>
        <v>5</v>
      </c>
      <c r="E11" s="4">
        <f t="shared" si="0"/>
        <v>-5</v>
      </c>
    </row>
    <row r="12" spans="1:11" x14ac:dyDescent="0.25">
      <c r="A12" s="5">
        <f t="shared" si="1"/>
        <v>31</v>
      </c>
      <c r="B12" s="6" t="s">
        <v>0</v>
      </c>
      <c r="C12" s="7">
        <f t="shared" ref="C12:C45" si="3">C11+5</f>
        <v>35</v>
      </c>
      <c r="D12" s="4">
        <f t="shared" si="2"/>
        <v>6</v>
      </c>
      <c r="E12" s="4">
        <f t="shared" si="0"/>
        <v>-6</v>
      </c>
    </row>
    <row r="13" spans="1:11" x14ac:dyDescent="0.25">
      <c r="A13" s="5">
        <f t="shared" si="1"/>
        <v>36</v>
      </c>
      <c r="B13" s="6" t="s">
        <v>0</v>
      </c>
      <c r="C13" s="7">
        <f t="shared" si="3"/>
        <v>40</v>
      </c>
      <c r="D13" s="4">
        <f t="shared" si="2"/>
        <v>7</v>
      </c>
      <c r="E13" s="4">
        <f t="shared" si="0"/>
        <v>-7</v>
      </c>
    </row>
    <row r="14" spans="1:11" x14ac:dyDescent="0.25">
      <c r="A14" s="5">
        <f t="shared" si="1"/>
        <v>41</v>
      </c>
      <c r="B14" s="6" t="s">
        <v>0</v>
      </c>
      <c r="C14" s="7">
        <f t="shared" si="3"/>
        <v>45</v>
      </c>
      <c r="D14" s="4">
        <f t="shared" si="2"/>
        <v>8</v>
      </c>
      <c r="E14" s="4">
        <f t="shared" si="0"/>
        <v>-8</v>
      </c>
    </row>
    <row r="15" spans="1:11" x14ac:dyDescent="0.25">
      <c r="A15" s="5">
        <f t="shared" si="1"/>
        <v>46</v>
      </c>
      <c r="B15" s="6" t="s">
        <v>0</v>
      </c>
      <c r="C15" s="7">
        <f t="shared" si="3"/>
        <v>50</v>
      </c>
      <c r="D15" s="4">
        <f t="shared" si="2"/>
        <v>9</v>
      </c>
      <c r="E15" s="4">
        <f t="shared" si="0"/>
        <v>-9</v>
      </c>
    </row>
    <row r="16" spans="1:11" x14ac:dyDescent="0.25">
      <c r="A16" s="5">
        <f t="shared" si="1"/>
        <v>51</v>
      </c>
      <c r="B16" s="6" t="s">
        <v>0</v>
      </c>
      <c r="C16" s="7">
        <f t="shared" si="3"/>
        <v>55</v>
      </c>
      <c r="D16" s="4">
        <f t="shared" si="2"/>
        <v>10</v>
      </c>
      <c r="E16" s="4">
        <f t="shared" si="0"/>
        <v>-10</v>
      </c>
    </row>
    <row r="17" spans="1:5" x14ac:dyDescent="0.25">
      <c r="A17" s="5">
        <f t="shared" si="1"/>
        <v>56</v>
      </c>
      <c r="B17" s="6" t="s">
        <v>0</v>
      </c>
      <c r="C17" s="7">
        <f t="shared" si="3"/>
        <v>60</v>
      </c>
      <c r="D17" s="4">
        <f t="shared" si="2"/>
        <v>11</v>
      </c>
      <c r="E17" s="4">
        <f t="shared" si="0"/>
        <v>-11</v>
      </c>
    </row>
    <row r="18" spans="1:5" x14ac:dyDescent="0.25">
      <c r="A18" s="5">
        <f t="shared" si="1"/>
        <v>61</v>
      </c>
      <c r="B18" s="6" t="s">
        <v>0</v>
      </c>
      <c r="C18" s="7">
        <f t="shared" si="3"/>
        <v>65</v>
      </c>
      <c r="D18" s="4">
        <f t="shared" si="2"/>
        <v>12</v>
      </c>
      <c r="E18" s="4">
        <f t="shared" si="0"/>
        <v>-12</v>
      </c>
    </row>
    <row r="19" spans="1:5" x14ac:dyDescent="0.25">
      <c r="A19" s="5">
        <f t="shared" si="1"/>
        <v>66</v>
      </c>
      <c r="B19" s="6" t="s">
        <v>0</v>
      </c>
      <c r="C19" s="7">
        <f t="shared" si="3"/>
        <v>70</v>
      </c>
      <c r="D19" s="4">
        <f t="shared" si="2"/>
        <v>13</v>
      </c>
      <c r="E19" s="4">
        <f t="shared" si="0"/>
        <v>-13</v>
      </c>
    </row>
    <row r="20" spans="1:5" x14ac:dyDescent="0.25">
      <c r="A20" s="5">
        <f t="shared" si="1"/>
        <v>71</v>
      </c>
      <c r="B20" s="6" t="s">
        <v>0</v>
      </c>
      <c r="C20" s="7">
        <f t="shared" si="3"/>
        <v>75</v>
      </c>
      <c r="D20" s="4">
        <f t="shared" si="2"/>
        <v>14</v>
      </c>
      <c r="E20" s="4">
        <f t="shared" si="0"/>
        <v>-14</v>
      </c>
    </row>
    <row r="21" spans="1:5" x14ac:dyDescent="0.25">
      <c r="A21" s="5">
        <f t="shared" si="1"/>
        <v>76</v>
      </c>
      <c r="B21" s="6" t="s">
        <v>0</v>
      </c>
      <c r="C21" s="7">
        <f t="shared" si="3"/>
        <v>80</v>
      </c>
      <c r="D21" s="4">
        <f t="shared" si="2"/>
        <v>15</v>
      </c>
      <c r="E21" s="4">
        <f t="shared" si="0"/>
        <v>-15</v>
      </c>
    </row>
    <row r="22" spans="1:5" x14ac:dyDescent="0.25">
      <c r="A22" s="5">
        <f t="shared" si="1"/>
        <v>81</v>
      </c>
      <c r="B22" s="6" t="s">
        <v>0</v>
      </c>
      <c r="C22" s="7">
        <f t="shared" si="3"/>
        <v>85</v>
      </c>
      <c r="D22" s="4">
        <f t="shared" si="2"/>
        <v>16</v>
      </c>
      <c r="E22" s="4">
        <f t="shared" si="0"/>
        <v>-16</v>
      </c>
    </row>
    <row r="23" spans="1:5" x14ac:dyDescent="0.25">
      <c r="A23" s="5">
        <f t="shared" si="1"/>
        <v>86</v>
      </c>
      <c r="B23" s="6" t="s">
        <v>0</v>
      </c>
      <c r="C23" s="7">
        <f t="shared" si="3"/>
        <v>90</v>
      </c>
      <c r="D23" s="4">
        <f t="shared" si="2"/>
        <v>17</v>
      </c>
      <c r="E23" s="4">
        <f t="shared" si="0"/>
        <v>-17</v>
      </c>
    </row>
    <row r="24" spans="1:5" x14ac:dyDescent="0.25">
      <c r="A24" s="5">
        <f t="shared" ref="A24:A45" si="4">C23+1</f>
        <v>91</v>
      </c>
      <c r="B24" s="12" t="s">
        <v>0</v>
      </c>
      <c r="C24" s="7">
        <f t="shared" si="3"/>
        <v>95</v>
      </c>
      <c r="D24" s="4">
        <f t="shared" ref="D24:D45" si="5">D23+1</f>
        <v>18</v>
      </c>
      <c r="E24" s="4">
        <f t="shared" ref="E24:E45" si="6">D24*-1</f>
        <v>-18</v>
      </c>
    </row>
    <row r="25" spans="1:5" x14ac:dyDescent="0.25">
      <c r="A25" s="5">
        <f t="shared" si="4"/>
        <v>96</v>
      </c>
      <c r="B25" s="12" t="s">
        <v>0</v>
      </c>
      <c r="C25" s="7">
        <f t="shared" si="3"/>
        <v>100</v>
      </c>
      <c r="D25" s="4">
        <f t="shared" si="5"/>
        <v>19</v>
      </c>
      <c r="E25" s="4">
        <f t="shared" si="6"/>
        <v>-19</v>
      </c>
    </row>
    <row r="26" spans="1:5" x14ac:dyDescent="0.25">
      <c r="A26" s="5">
        <f t="shared" si="4"/>
        <v>101</v>
      </c>
      <c r="B26" s="12" t="s">
        <v>0</v>
      </c>
      <c r="C26" s="7">
        <f t="shared" si="3"/>
        <v>105</v>
      </c>
      <c r="D26" s="4">
        <f t="shared" si="5"/>
        <v>20</v>
      </c>
      <c r="E26" s="4">
        <f t="shared" si="6"/>
        <v>-20</v>
      </c>
    </row>
    <row r="27" spans="1:5" x14ac:dyDescent="0.25">
      <c r="A27" s="5">
        <f t="shared" si="4"/>
        <v>106</v>
      </c>
      <c r="B27" s="12" t="s">
        <v>0</v>
      </c>
      <c r="C27" s="7">
        <f t="shared" si="3"/>
        <v>110</v>
      </c>
      <c r="D27" s="4">
        <f t="shared" si="5"/>
        <v>21</v>
      </c>
      <c r="E27" s="4">
        <f t="shared" si="6"/>
        <v>-21</v>
      </c>
    </row>
    <row r="28" spans="1:5" x14ac:dyDescent="0.25">
      <c r="A28" s="5">
        <f t="shared" si="4"/>
        <v>111</v>
      </c>
      <c r="B28" s="12" t="s">
        <v>0</v>
      </c>
      <c r="C28" s="7">
        <f t="shared" si="3"/>
        <v>115</v>
      </c>
      <c r="D28" s="4">
        <f t="shared" si="5"/>
        <v>22</v>
      </c>
      <c r="E28" s="4">
        <f t="shared" si="6"/>
        <v>-22</v>
      </c>
    </row>
    <row r="29" spans="1:5" x14ac:dyDescent="0.25">
      <c r="A29" s="5">
        <f t="shared" si="4"/>
        <v>116</v>
      </c>
      <c r="B29" s="12" t="s">
        <v>0</v>
      </c>
      <c r="C29" s="7">
        <f t="shared" si="3"/>
        <v>120</v>
      </c>
      <c r="D29" s="4">
        <f t="shared" si="5"/>
        <v>23</v>
      </c>
      <c r="E29" s="4">
        <f t="shared" si="6"/>
        <v>-23</v>
      </c>
    </row>
    <row r="30" spans="1:5" x14ac:dyDescent="0.25">
      <c r="A30" s="5">
        <f t="shared" si="4"/>
        <v>121</v>
      </c>
      <c r="B30" s="12" t="s">
        <v>0</v>
      </c>
      <c r="C30" s="7">
        <f t="shared" si="3"/>
        <v>125</v>
      </c>
      <c r="D30" s="4">
        <f t="shared" si="5"/>
        <v>24</v>
      </c>
      <c r="E30" s="4">
        <f t="shared" si="6"/>
        <v>-24</v>
      </c>
    </row>
    <row r="31" spans="1:5" x14ac:dyDescent="0.25">
      <c r="A31" s="5">
        <f t="shared" si="4"/>
        <v>126</v>
      </c>
      <c r="B31" s="12" t="s">
        <v>0</v>
      </c>
      <c r="C31" s="7">
        <f t="shared" si="3"/>
        <v>130</v>
      </c>
      <c r="D31" s="4">
        <f t="shared" si="5"/>
        <v>25</v>
      </c>
      <c r="E31" s="4">
        <f t="shared" si="6"/>
        <v>-25</v>
      </c>
    </row>
    <row r="32" spans="1:5" x14ac:dyDescent="0.25">
      <c r="A32" s="5">
        <f t="shared" si="4"/>
        <v>131</v>
      </c>
      <c r="B32" s="12" t="s">
        <v>0</v>
      </c>
      <c r="C32" s="7">
        <f t="shared" si="3"/>
        <v>135</v>
      </c>
      <c r="D32" s="4">
        <f t="shared" si="5"/>
        <v>26</v>
      </c>
      <c r="E32" s="4">
        <f t="shared" si="6"/>
        <v>-26</v>
      </c>
    </row>
    <row r="33" spans="1:5" x14ac:dyDescent="0.25">
      <c r="A33" s="5">
        <f t="shared" si="4"/>
        <v>136</v>
      </c>
      <c r="B33" s="12" t="s">
        <v>0</v>
      </c>
      <c r="C33" s="7">
        <f t="shared" si="3"/>
        <v>140</v>
      </c>
      <c r="D33" s="4">
        <f t="shared" si="5"/>
        <v>27</v>
      </c>
      <c r="E33" s="4">
        <f t="shared" si="6"/>
        <v>-27</v>
      </c>
    </row>
    <row r="34" spans="1:5" x14ac:dyDescent="0.25">
      <c r="A34" s="5">
        <f t="shared" si="4"/>
        <v>141</v>
      </c>
      <c r="B34" s="12" t="s">
        <v>0</v>
      </c>
      <c r="C34" s="7">
        <f t="shared" si="3"/>
        <v>145</v>
      </c>
      <c r="D34" s="4">
        <f t="shared" si="5"/>
        <v>28</v>
      </c>
      <c r="E34" s="4">
        <f t="shared" si="6"/>
        <v>-28</v>
      </c>
    </row>
    <row r="35" spans="1:5" x14ac:dyDescent="0.25">
      <c r="A35" s="5">
        <f t="shared" si="4"/>
        <v>146</v>
      </c>
      <c r="B35" s="12" t="s">
        <v>0</v>
      </c>
      <c r="C35" s="7">
        <f t="shared" si="3"/>
        <v>150</v>
      </c>
      <c r="D35" s="4">
        <f t="shared" si="5"/>
        <v>29</v>
      </c>
      <c r="E35" s="4">
        <f t="shared" si="6"/>
        <v>-29</v>
      </c>
    </row>
    <row r="36" spans="1:5" x14ac:dyDescent="0.25">
      <c r="A36" s="5">
        <f t="shared" si="4"/>
        <v>151</v>
      </c>
      <c r="B36" s="12" t="s">
        <v>0</v>
      </c>
      <c r="C36" s="7">
        <f t="shared" si="3"/>
        <v>155</v>
      </c>
      <c r="D36" s="4">
        <f t="shared" si="5"/>
        <v>30</v>
      </c>
      <c r="E36" s="4">
        <f t="shared" si="6"/>
        <v>-30</v>
      </c>
    </row>
    <row r="37" spans="1:5" x14ac:dyDescent="0.25">
      <c r="A37" s="5">
        <f t="shared" si="4"/>
        <v>156</v>
      </c>
      <c r="B37" s="12" t="s">
        <v>0</v>
      </c>
      <c r="C37" s="7">
        <f t="shared" si="3"/>
        <v>160</v>
      </c>
      <c r="D37" s="4">
        <f t="shared" si="5"/>
        <v>31</v>
      </c>
      <c r="E37" s="4">
        <f t="shared" si="6"/>
        <v>-31</v>
      </c>
    </row>
    <row r="38" spans="1:5" x14ac:dyDescent="0.25">
      <c r="A38" s="5">
        <f t="shared" si="4"/>
        <v>161</v>
      </c>
      <c r="B38" s="12" t="s">
        <v>0</v>
      </c>
      <c r="C38" s="7">
        <f t="shared" si="3"/>
        <v>165</v>
      </c>
      <c r="D38" s="4">
        <f t="shared" si="5"/>
        <v>32</v>
      </c>
      <c r="E38" s="4">
        <f t="shared" si="6"/>
        <v>-32</v>
      </c>
    </row>
    <row r="39" spans="1:5" x14ac:dyDescent="0.25">
      <c r="A39" s="5">
        <f t="shared" si="4"/>
        <v>166</v>
      </c>
      <c r="B39" s="12" t="s">
        <v>0</v>
      </c>
      <c r="C39" s="7">
        <f t="shared" si="3"/>
        <v>170</v>
      </c>
      <c r="D39" s="4">
        <f t="shared" si="5"/>
        <v>33</v>
      </c>
      <c r="E39" s="4">
        <f t="shared" si="6"/>
        <v>-33</v>
      </c>
    </row>
    <row r="40" spans="1:5" x14ac:dyDescent="0.25">
      <c r="A40" s="5">
        <f t="shared" si="4"/>
        <v>171</v>
      </c>
      <c r="B40" s="12" t="s">
        <v>0</v>
      </c>
      <c r="C40" s="7">
        <f t="shared" si="3"/>
        <v>175</v>
      </c>
      <c r="D40" s="4">
        <f t="shared" si="5"/>
        <v>34</v>
      </c>
      <c r="E40" s="4">
        <f t="shared" si="6"/>
        <v>-34</v>
      </c>
    </row>
    <row r="41" spans="1:5" x14ac:dyDescent="0.25">
      <c r="A41" s="5">
        <f t="shared" si="4"/>
        <v>176</v>
      </c>
      <c r="B41" s="12" t="s">
        <v>0</v>
      </c>
      <c r="C41" s="7">
        <f t="shared" si="3"/>
        <v>180</v>
      </c>
      <c r="D41" s="4">
        <f t="shared" si="5"/>
        <v>35</v>
      </c>
      <c r="E41" s="4">
        <f t="shared" si="6"/>
        <v>-35</v>
      </c>
    </row>
    <row r="42" spans="1:5" x14ac:dyDescent="0.25">
      <c r="A42" s="5">
        <f t="shared" si="4"/>
        <v>181</v>
      </c>
      <c r="B42" s="12" t="s">
        <v>0</v>
      </c>
      <c r="C42" s="7">
        <f t="shared" si="3"/>
        <v>185</v>
      </c>
      <c r="D42" s="4">
        <f t="shared" si="5"/>
        <v>36</v>
      </c>
      <c r="E42" s="4">
        <f t="shared" si="6"/>
        <v>-36</v>
      </c>
    </row>
    <row r="43" spans="1:5" x14ac:dyDescent="0.25">
      <c r="A43" s="5">
        <f t="shared" si="4"/>
        <v>186</v>
      </c>
      <c r="B43" s="12" t="s">
        <v>0</v>
      </c>
      <c r="C43" s="7">
        <f t="shared" si="3"/>
        <v>190</v>
      </c>
      <c r="D43" s="4">
        <f t="shared" si="5"/>
        <v>37</v>
      </c>
      <c r="E43" s="4">
        <f t="shared" si="6"/>
        <v>-37</v>
      </c>
    </row>
    <row r="44" spans="1:5" x14ac:dyDescent="0.25">
      <c r="A44" s="5">
        <f t="shared" si="4"/>
        <v>191</v>
      </c>
      <c r="B44" s="12" t="s">
        <v>0</v>
      </c>
      <c r="C44" s="7">
        <f t="shared" si="3"/>
        <v>195</v>
      </c>
      <c r="D44" s="4">
        <f t="shared" si="5"/>
        <v>38</v>
      </c>
      <c r="E44" s="4">
        <f t="shared" si="6"/>
        <v>-38</v>
      </c>
    </row>
    <row r="45" spans="1:5" x14ac:dyDescent="0.25">
      <c r="A45" s="5">
        <f t="shared" si="4"/>
        <v>196</v>
      </c>
      <c r="B45" s="12" t="s">
        <v>0</v>
      </c>
      <c r="C45" s="7">
        <f t="shared" si="3"/>
        <v>200</v>
      </c>
      <c r="D45" s="4">
        <f t="shared" si="5"/>
        <v>39</v>
      </c>
      <c r="E45" s="4">
        <f t="shared" si="6"/>
        <v>-39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3" workbookViewId="0">
      <selection activeCell="E6" sqref="E6"/>
    </sheetView>
  </sheetViews>
  <sheetFormatPr defaultRowHeight="15" x14ac:dyDescent="0.25"/>
  <cols>
    <col min="1" max="1" width="11.5703125" customWidth="1"/>
    <col min="2" max="2" width="3.42578125" customWidth="1"/>
    <col min="3" max="3" width="13.140625" customWidth="1"/>
  </cols>
  <sheetData>
    <row r="1" spans="1:13" x14ac:dyDescent="0.25">
      <c r="A1">
        <v>1</v>
      </c>
      <c r="B1">
        <v>2</v>
      </c>
      <c r="C1">
        <v>3</v>
      </c>
      <c r="D1">
        <v>4</v>
      </c>
      <c r="E1">
        <v>5</v>
      </c>
    </row>
    <row r="2" spans="1:13" x14ac:dyDescent="0.25">
      <c r="A2" s="187"/>
      <c r="B2" s="188"/>
      <c r="C2" s="189"/>
      <c r="D2" s="4" t="s">
        <v>12</v>
      </c>
      <c r="E2" s="4" t="s">
        <v>13</v>
      </c>
      <c r="H2">
        <v>1</v>
      </c>
      <c r="I2" t="s">
        <v>35</v>
      </c>
      <c r="K2" t="s">
        <v>35</v>
      </c>
      <c r="L2">
        <v>150</v>
      </c>
      <c r="M2">
        <v>220</v>
      </c>
    </row>
    <row r="3" spans="1:13" x14ac:dyDescent="0.25">
      <c r="A3" s="4">
        <v>0</v>
      </c>
      <c r="B3" s="4" t="s">
        <v>11</v>
      </c>
      <c r="C3" s="4">
        <v>30</v>
      </c>
      <c r="D3" s="4">
        <v>8</v>
      </c>
      <c r="E3" s="4">
        <v>1</v>
      </c>
      <c r="H3">
        <f>1+H2</f>
        <v>2</v>
      </c>
      <c r="I3" t="s">
        <v>35</v>
      </c>
      <c r="K3" t="s">
        <v>78</v>
      </c>
      <c r="L3">
        <v>100</v>
      </c>
      <c r="M3">
        <v>150</v>
      </c>
    </row>
    <row r="4" spans="1:13" x14ac:dyDescent="0.25">
      <c r="A4" s="4">
        <f>C3+1</f>
        <v>31</v>
      </c>
      <c r="B4" s="4" t="s">
        <v>11</v>
      </c>
      <c r="C4" s="4">
        <f>C3*2</f>
        <v>60</v>
      </c>
      <c r="D4" s="4">
        <v>4</v>
      </c>
      <c r="E4" s="4" t="s">
        <v>14</v>
      </c>
      <c r="H4">
        <f t="shared" ref="H4:H11" si="0">1+H3</f>
        <v>3</v>
      </c>
      <c r="I4" t="s">
        <v>35</v>
      </c>
    </row>
    <row r="5" spans="1:13" x14ac:dyDescent="0.25">
      <c r="A5" s="4">
        <f t="shared" ref="A5:A18" si="1">C4+1</f>
        <v>61</v>
      </c>
      <c r="B5" s="4" t="s">
        <v>11</v>
      </c>
      <c r="C5" s="4">
        <f t="shared" ref="C5:C34" si="2">C4*2</f>
        <v>120</v>
      </c>
      <c r="D5" s="4">
        <v>2</v>
      </c>
      <c r="E5" s="4" t="s">
        <v>15</v>
      </c>
      <c r="H5">
        <f t="shared" si="0"/>
        <v>4</v>
      </c>
      <c r="I5" t="s">
        <v>78</v>
      </c>
    </row>
    <row r="6" spans="1:13" x14ac:dyDescent="0.25">
      <c r="A6" s="4">
        <f t="shared" si="1"/>
        <v>121</v>
      </c>
      <c r="B6" s="4" t="s">
        <v>11</v>
      </c>
      <c r="C6" s="4">
        <f t="shared" si="2"/>
        <v>240</v>
      </c>
      <c r="D6" s="4">
        <v>0</v>
      </c>
      <c r="E6" s="4" t="s">
        <v>16</v>
      </c>
      <c r="H6">
        <f t="shared" si="0"/>
        <v>5</v>
      </c>
      <c r="I6" t="s">
        <v>35</v>
      </c>
    </row>
    <row r="7" spans="1:13" x14ac:dyDescent="0.25">
      <c r="A7" s="4">
        <f t="shared" si="1"/>
        <v>241</v>
      </c>
      <c r="B7" s="4" t="s">
        <v>11</v>
      </c>
      <c r="C7" s="4">
        <f t="shared" si="2"/>
        <v>480</v>
      </c>
      <c r="D7" s="4">
        <v>-2</v>
      </c>
      <c r="E7" s="4" t="s">
        <v>17</v>
      </c>
      <c r="H7">
        <f t="shared" si="0"/>
        <v>6</v>
      </c>
      <c r="I7" t="s">
        <v>35</v>
      </c>
    </row>
    <row r="8" spans="1:13" x14ac:dyDescent="0.25">
      <c r="A8" s="4">
        <f t="shared" si="1"/>
        <v>481</v>
      </c>
      <c r="B8" s="4" t="s">
        <v>11</v>
      </c>
      <c r="C8" s="4">
        <f t="shared" si="2"/>
        <v>960</v>
      </c>
      <c r="D8" s="4">
        <f>D7-2</f>
        <v>-4</v>
      </c>
      <c r="E8" s="4" t="s">
        <v>18</v>
      </c>
      <c r="H8">
        <f t="shared" si="0"/>
        <v>7</v>
      </c>
      <c r="I8" t="s">
        <v>35</v>
      </c>
    </row>
    <row r="9" spans="1:13" x14ac:dyDescent="0.25">
      <c r="A9" s="4">
        <f t="shared" si="1"/>
        <v>961</v>
      </c>
      <c r="B9" s="4" t="s">
        <v>11</v>
      </c>
      <c r="C9" s="4">
        <f t="shared" si="2"/>
        <v>1920</v>
      </c>
      <c r="D9" s="4">
        <f t="shared" ref="D9:D34" si="3">D8-2</f>
        <v>-6</v>
      </c>
      <c r="E9" s="4" t="s">
        <v>19</v>
      </c>
      <c r="H9">
        <f t="shared" si="0"/>
        <v>8</v>
      </c>
      <c r="I9" t="s">
        <v>78</v>
      </c>
    </row>
    <row r="10" spans="1:13" x14ac:dyDescent="0.25">
      <c r="A10" s="4">
        <f t="shared" si="1"/>
        <v>1921</v>
      </c>
      <c r="B10" s="4" t="s">
        <v>11</v>
      </c>
      <c r="C10" s="4">
        <f t="shared" si="2"/>
        <v>3840</v>
      </c>
      <c r="D10" s="4">
        <f t="shared" si="3"/>
        <v>-8</v>
      </c>
      <c r="E10" s="4" t="s">
        <v>20</v>
      </c>
      <c r="H10">
        <f t="shared" si="0"/>
        <v>9</v>
      </c>
      <c r="I10" t="s">
        <v>35</v>
      </c>
    </row>
    <row r="11" spans="1:13" x14ac:dyDescent="0.25">
      <c r="A11" s="4">
        <f t="shared" si="1"/>
        <v>3841</v>
      </c>
      <c r="B11" s="4" t="s">
        <v>11</v>
      </c>
      <c r="C11" s="4">
        <f t="shared" si="2"/>
        <v>7680</v>
      </c>
      <c r="D11" s="4">
        <f t="shared" si="3"/>
        <v>-10</v>
      </c>
      <c r="E11" s="4" t="s">
        <v>21</v>
      </c>
      <c r="H11">
        <f t="shared" si="0"/>
        <v>10</v>
      </c>
      <c r="I11" t="s">
        <v>35</v>
      </c>
    </row>
    <row r="12" spans="1:13" x14ac:dyDescent="0.25">
      <c r="A12" s="4">
        <f t="shared" si="1"/>
        <v>7681</v>
      </c>
      <c r="B12" s="4" t="s">
        <v>11</v>
      </c>
      <c r="C12" s="4">
        <f t="shared" si="2"/>
        <v>15360</v>
      </c>
      <c r="D12" s="4">
        <f t="shared" si="3"/>
        <v>-12</v>
      </c>
      <c r="E12" s="4" t="s">
        <v>22</v>
      </c>
    </row>
    <row r="13" spans="1:13" x14ac:dyDescent="0.25">
      <c r="A13" s="4">
        <f t="shared" si="1"/>
        <v>15361</v>
      </c>
      <c r="B13" s="4" t="s">
        <v>11</v>
      </c>
      <c r="C13" s="4">
        <f t="shared" si="2"/>
        <v>30720</v>
      </c>
      <c r="D13" s="4">
        <f t="shared" si="3"/>
        <v>-14</v>
      </c>
      <c r="E13" s="4" t="s">
        <v>23</v>
      </c>
    </row>
    <row r="14" spans="1:13" x14ac:dyDescent="0.25">
      <c r="A14" s="4">
        <f t="shared" si="1"/>
        <v>30721</v>
      </c>
      <c r="B14" s="4" t="s">
        <v>11</v>
      </c>
      <c r="C14" s="4">
        <f t="shared" si="2"/>
        <v>61440</v>
      </c>
      <c r="D14" s="4">
        <f t="shared" si="3"/>
        <v>-16</v>
      </c>
      <c r="E14" s="4" t="s">
        <v>24</v>
      </c>
    </row>
    <row r="15" spans="1:13" x14ac:dyDescent="0.25">
      <c r="A15" s="4">
        <f t="shared" si="1"/>
        <v>61441</v>
      </c>
      <c r="B15" s="4" t="s">
        <v>11</v>
      </c>
      <c r="C15" s="4">
        <f t="shared" si="2"/>
        <v>122880</v>
      </c>
      <c r="D15" s="4">
        <f t="shared" si="3"/>
        <v>-18</v>
      </c>
      <c r="E15" s="4" t="s">
        <v>25</v>
      </c>
    </row>
    <row r="16" spans="1:13" x14ac:dyDescent="0.25">
      <c r="A16" s="4">
        <f t="shared" si="1"/>
        <v>122881</v>
      </c>
      <c r="B16" s="4" t="s">
        <v>11</v>
      </c>
      <c r="C16" s="4">
        <f t="shared" si="2"/>
        <v>245760</v>
      </c>
      <c r="D16" s="4">
        <f t="shared" si="3"/>
        <v>-20</v>
      </c>
      <c r="E16" s="4" t="s">
        <v>26</v>
      </c>
    </row>
    <row r="17" spans="1:5" x14ac:dyDescent="0.25">
      <c r="A17" s="4">
        <f t="shared" si="1"/>
        <v>245761</v>
      </c>
      <c r="B17" s="4" t="s">
        <v>11</v>
      </c>
      <c r="C17" s="4">
        <f t="shared" si="2"/>
        <v>491520</v>
      </c>
      <c r="D17" s="4">
        <f t="shared" si="3"/>
        <v>-22</v>
      </c>
      <c r="E17" s="4" t="s">
        <v>27</v>
      </c>
    </row>
    <row r="18" spans="1:5" x14ac:dyDescent="0.25">
      <c r="A18" s="4">
        <f t="shared" si="1"/>
        <v>491521</v>
      </c>
      <c r="B18" s="4" t="s">
        <v>11</v>
      </c>
      <c r="C18" s="4">
        <f t="shared" si="2"/>
        <v>983040</v>
      </c>
      <c r="D18" s="4">
        <f t="shared" si="3"/>
        <v>-24</v>
      </c>
      <c r="E18" s="4" t="s">
        <v>28</v>
      </c>
    </row>
    <row r="19" spans="1:5" x14ac:dyDescent="0.25">
      <c r="A19" s="4">
        <f t="shared" ref="A19:A24" si="4">C18+1</f>
        <v>983041</v>
      </c>
      <c r="B19" s="4" t="s">
        <v>11</v>
      </c>
      <c r="C19" s="4">
        <f t="shared" si="2"/>
        <v>1966080</v>
      </c>
      <c r="D19" s="4">
        <f t="shared" si="3"/>
        <v>-26</v>
      </c>
      <c r="E19" s="4" t="s">
        <v>68</v>
      </c>
    </row>
    <row r="20" spans="1:5" x14ac:dyDescent="0.25">
      <c r="A20" s="4">
        <f t="shared" si="4"/>
        <v>1966081</v>
      </c>
      <c r="B20" s="4" t="s">
        <v>11</v>
      </c>
      <c r="C20" s="4">
        <f t="shared" si="2"/>
        <v>3932160</v>
      </c>
      <c r="D20" s="4">
        <f t="shared" si="3"/>
        <v>-28</v>
      </c>
      <c r="E20" s="4" t="s">
        <v>69</v>
      </c>
    </row>
    <row r="21" spans="1:5" x14ac:dyDescent="0.25">
      <c r="A21" s="4">
        <f t="shared" si="4"/>
        <v>3932161</v>
      </c>
      <c r="B21" s="4" t="s">
        <v>11</v>
      </c>
      <c r="C21" s="4">
        <f t="shared" si="2"/>
        <v>7864320</v>
      </c>
      <c r="D21" s="4">
        <f t="shared" si="3"/>
        <v>-30</v>
      </c>
      <c r="E21" s="4" t="s">
        <v>70</v>
      </c>
    </row>
    <row r="22" spans="1:5" x14ac:dyDescent="0.25">
      <c r="A22" s="4">
        <f t="shared" si="4"/>
        <v>7864321</v>
      </c>
      <c r="B22" s="4" t="s">
        <v>11</v>
      </c>
      <c r="C22" s="4">
        <f t="shared" si="2"/>
        <v>15728640</v>
      </c>
      <c r="D22" s="4">
        <f t="shared" si="3"/>
        <v>-32</v>
      </c>
      <c r="E22" s="4" t="s">
        <v>71</v>
      </c>
    </row>
    <row r="23" spans="1:5" x14ac:dyDescent="0.25">
      <c r="A23" s="4">
        <f t="shared" si="4"/>
        <v>15728641</v>
      </c>
      <c r="B23" s="4" t="s">
        <v>11</v>
      </c>
      <c r="C23" s="4">
        <f t="shared" si="2"/>
        <v>31457280</v>
      </c>
      <c r="D23" s="4">
        <f t="shared" si="3"/>
        <v>-34</v>
      </c>
      <c r="E23" s="4" t="s">
        <v>72</v>
      </c>
    </row>
    <row r="24" spans="1:5" x14ac:dyDescent="0.25">
      <c r="A24" s="4">
        <f t="shared" si="4"/>
        <v>31457281</v>
      </c>
      <c r="B24" s="4" t="s">
        <v>11</v>
      </c>
      <c r="C24" s="4">
        <f t="shared" si="2"/>
        <v>62914560</v>
      </c>
      <c r="D24" s="4">
        <f t="shared" si="3"/>
        <v>-36</v>
      </c>
      <c r="E24" s="4" t="s">
        <v>73</v>
      </c>
    </row>
    <row r="25" spans="1:5" x14ac:dyDescent="0.25">
      <c r="A25" s="4">
        <f t="shared" ref="A25:A34" si="5">C24+1</f>
        <v>62914561</v>
      </c>
      <c r="B25" s="4" t="s">
        <v>11</v>
      </c>
      <c r="C25" s="4">
        <f t="shared" si="2"/>
        <v>125829120</v>
      </c>
      <c r="D25" s="4">
        <f t="shared" si="3"/>
        <v>-38</v>
      </c>
      <c r="E25" s="4" t="s">
        <v>73</v>
      </c>
    </row>
    <row r="26" spans="1:5" x14ac:dyDescent="0.25">
      <c r="A26" s="4">
        <f t="shared" si="5"/>
        <v>125829121</v>
      </c>
      <c r="B26" s="4" t="s">
        <v>11</v>
      </c>
      <c r="C26" s="4">
        <f t="shared" si="2"/>
        <v>251658240</v>
      </c>
      <c r="D26" s="4">
        <f t="shared" si="3"/>
        <v>-40</v>
      </c>
      <c r="E26" s="4" t="s">
        <v>73</v>
      </c>
    </row>
    <row r="27" spans="1:5" x14ac:dyDescent="0.25">
      <c r="A27" s="4">
        <f t="shared" si="5"/>
        <v>251658241</v>
      </c>
      <c r="B27" s="4" t="s">
        <v>11</v>
      </c>
      <c r="C27" s="4">
        <f t="shared" si="2"/>
        <v>503316480</v>
      </c>
      <c r="D27" s="4">
        <f t="shared" si="3"/>
        <v>-42</v>
      </c>
      <c r="E27" s="4" t="s">
        <v>73</v>
      </c>
    </row>
    <row r="28" spans="1:5" x14ac:dyDescent="0.25">
      <c r="A28" s="4">
        <f t="shared" si="5"/>
        <v>503316481</v>
      </c>
      <c r="B28" s="4" t="s">
        <v>11</v>
      </c>
      <c r="C28" s="4">
        <f t="shared" si="2"/>
        <v>1006632960</v>
      </c>
      <c r="D28" s="4">
        <f t="shared" si="3"/>
        <v>-44</v>
      </c>
      <c r="E28" s="4" t="s">
        <v>73</v>
      </c>
    </row>
    <row r="29" spans="1:5" x14ac:dyDescent="0.25">
      <c r="A29" s="4">
        <f t="shared" si="5"/>
        <v>1006632961</v>
      </c>
      <c r="B29" s="4" t="s">
        <v>11</v>
      </c>
      <c r="C29" s="4">
        <f t="shared" si="2"/>
        <v>2013265920</v>
      </c>
      <c r="D29" s="4">
        <f t="shared" si="3"/>
        <v>-46</v>
      </c>
      <c r="E29" s="4" t="s">
        <v>73</v>
      </c>
    </row>
    <row r="30" spans="1:5" x14ac:dyDescent="0.25">
      <c r="A30" s="4">
        <f t="shared" si="5"/>
        <v>2013265921</v>
      </c>
      <c r="B30" s="4" t="s">
        <v>11</v>
      </c>
      <c r="C30" s="4">
        <f t="shared" si="2"/>
        <v>4026531840</v>
      </c>
      <c r="D30" s="4">
        <f t="shared" si="3"/>
        <v>-48</v>
      </c>
      <c r="E30" s="4" t="s">
        <v>73</v>
      </c>
    </row>
    <row r="31" spans="1:5" x14ac:dyDescent="0.25">
      <c r="A31" s="4">
        <f t="shared" si="5"/>
        <v>4026531841</v>
      </c>
      <c r="B31" s="4" t="s">
        <v>11</v>
      </c>
      <c r="C31" s="4">
        <f t="shared" si="2"/>
        <v>8053063680</v>
      </c>
      <c r="D31" s="4">
        <f t="shared" si="3"/>
        <v>-50</v>
      </c>
      <c r="E31" s="4" t="s">
        <v>73</v>
      </c>
    </row>
    <row r="32" spans="1:5" x14ac:dyDescent="0.25">
      <c r="A32" s="4">
        <f t="shared" si="5"/>
        <v>8053063681</v>
      </c>
      <c r="B32" s="4" t="s">
        <v>11</v>
      </c>
      <c r="C32" s="4">
        <f t="shared" si="2"/>
        <v>16106127360</v>
      </c>
      <c r="D32" s="4">
        <f t="shared" si="3"/>
        <v>-52</v>
      </c>
      <c r="E32" s="4" t="s">
        <v>73</v>
      </c>
    </row>
    <row r="33" spans="1:5" x14ac:dyDescent="0.25">
      <c r="A33" s="4">
        <f t="shared" si="5"/>
        <v>16106127361</v>
      </c>
      <c r="B33" s="4" t="s">
        <v>11</v>
      </c>
      <c r="C33" s="4">
        <f t="shared" si="2"/>
        <v>32212254720</v>
      </c>
      <c r="D33" s="4">
        <f t="shared" si="3"/>
        <v>-54</v>
      </c>
      <c r="E33" s="4" t="s">
        <v>73</v>
      </c>
    </row>
    <row r="34" spans="1:5" x14ac:dyDescent="0.25">
      <c r="A34" s="4">
        <f t="shared" si="5"/>
        <v>32212254721</v>
      </c>
      <c r="B34" s="4" t="s">
        <v>11</v>
      </c>
      <c r="C34" s="4">
        <f t="shared" si="2"/>
        <v>64424509440</v>
      </c>
      <c r="D34" s="4">
        <f t="shared" si="3"/>
        <v>-56</v>
      </c>
      <c r="E34" s="4" t="s">
        <v>73</v>
      </c>
    </row>
  </sheetData>
  <mergeCells count="1">
    <mergeCell ref="A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D22" sqref="D22"/>
    </sheetView>
  </sheetViews>
  <sheetFormatPr defaultRowHeight="15" x14ac:dyDescent="0.25"/>
  <cols>
    <col min="1" max="1" width="7.85546875" style="34" customWidth="1"/>
    <col min="2" max="6" width="16.28515625" style="34" customWidth="1"/>
    <col min="7" max="7" width="9.140625" style="34"/>
  </cols>
  <sheetData>
    <row r="1" spans="1:6" x14ac:dyDescent="0.25">
      <c r="A1" s="37" t="s">
        <v>85</v>
      </c>
      <c r="B1" s="37" t="s">
        <v>1</v>
      </c>
      <c r="C1" s="37" t="s">
        <v>2</v>
      </c>
      <c r="D1" s="37" t="s">
        <v>3</v>
      </c>
      <c r="E1" s="37" t="s">
        <v>5</v>
      </c>
      <c r="F1" s="37" t="s">
        <v>44</v>
      </c>
    </row>
    <row r="2" spans="1:6" x14ac:dyDescent="0.25">
      <c r="A2" s="38" t="s">
        <v>86</v>
      </c>
      <c r="B2" s="35" t="s">
        <v>100</v>
      </c>
      <c r="C2" s="35" t="s">
        <v>100</v>
      </c>
      <c r="D2" s="36"/>
      <c r="E2" s="36"/>
      <c r="F2" s="36"/>
    </row>
    <row r="3" spans="1:6" x14ac:dyDescent="0.25">
      <c r="A3" s="38" t="s">
        <v>95</v>
      </c>
      <c r="B3" s="35" t="s">
        <v>101</v>
      </c>
      <c r="C3" s="35" t="s">
        <v>101</v>
      </c>
      <c r="D3" s="36"/>
      <c r="E3" s="36"/>
      <c r="F3" s="36"/>
    </row>
    <row r="4" spans="1:6" x14ac:dyDescent="0.25">
      <c r="A4" s="38" t="s">
        <v>94</v>
      </c>
      <c r="B4" s="35" t="s">
        <v>104</v>
      </c>
      <c r="C4" s="35" t="s">
        <v>109</v>
      </c>
      <c r="D4" s="36"/>
      <c r="E4" s="36"/>
      <c r="F4" s="36"/>
    </row>
    <row r="5" spans="1:6" x14ac:dyDescent="0.25">
      <c r="A5" s="38" t="s">
        <v>93</v>
      </c>
      <c r="B5" s="35" t="s">
        <v>102</v>
      </c>
      <c r="C5" s="35" t="s">
        <v>102</v>
      </c>
      <c r="D5" s="36"/>
      <c r="E5" s="36"/>
      <c r="F5" s="36"/>
    </row>
    <row r="6" spans="1:6" x14ac:dyDescent="0.25">
      <c r="A6" s="38" t="s">
        <v>92</v>
      </c>
      <c r="B6" s="35" t="s">
        <v>103</v>
      </c>
      <c r="C6" s="36"/>
      <c r="D6" s="36"/>
      <c r="E6" s="36"/>
      <c r="F6" s="35" t="s">
        <v>116</v>
      </c>
    </row>
    <row r="7" spans="1:6" x14ac:dyDescent="0.25">
      <c r="A7" s="38" t="s">
        <v>91</v>
      </c>
      <c r="B7" s="36"/>
      <c r="C7" s="35" t="s">
        <v>103</v>
      </c>
      <c r="D7" s="35" t="s">
        <v>100</v>
      </c>
      <c r="E7" s="36"/>
      <c r="F7" s="35" t="s">
        <v>117</v>
      </c>
    </row>
    <row r="8" spans="1:6" x14ac:dyDescent="0.25">
      <c r="A8" s="38" t="s">
        <v>90</v>
      </c>
      <c r="B8" s="35" t="s">
        <v>105</v>
      </c>
      <c r="C8" s="35" t="s">
        <v>104</v>
      </c>
      <c r="D8" s="35" t="s">
        <v>110</v>
      </c>
      <c r="E8" s="35" t="s">
        <v>114</v>
      </c>
      <c r="F8" s="35" t="s">
        <v>118</v>
      </c>
    </row>
    <row r="9" spans="1:6" x14ac:dyDescent="0.25">
      <c r="A9" s="38" t="s">
        <v>89</v>
      </c>
      <c r="B9" s="35" t="s">
        <v>106</v>
      </c>
      <c r="C9" s="35" t="s">
        <v>110</v>
      </c>
      <c r="D9" s="35" t="s">
        <v>112</v>
      </c>
      <c r="E9" s="35" t="s">
        <v>108</v>
      </c>
      <c r="F9" s="35" t="s">
        <v>100</v>
      </c>
    </row>
    <row r="10" spans="1:6" x14ac:dyDescent="0.25">
      <c r="A10" s="38" t="s">
        <v>88</v>
      </c>
      <c r="B10" s="35" t="s">
        <v>107</v>
      </c>
      <c r="C10" s="35" t="s">
        <v>111</v>
      </c>
      <c r="D10" s="35" t="s">
        <v>113</v>
      </c>
      <c r="E10" s="35" t="s">
        <v>115</v>
      </c>
      <c r="F10" s="35" t="s">
        <v>108</v>
      </c>
    </row>
    <row r="11" spans="1:6" x14ac:dyDescent="0.25">
      <c r="A11" s="38" t="s">
        <v>87</v>
      </c>
      <c r="B11" s="35" t="s">
        <v>97</v>
      </c>
      <c r="C11" s="35" t="s">
        <v>97</v>
      </c>
      <c r="D11" s="35" t="s">
        <v>97</v>
      </c>
      <c r="E11" s="35" t="s">
        <v>97</v>
      </c>
      <c r="F11" s="35" t="s">
        <v>97</v>
      </c>
    </row>
    <row r="12" spans="1:6" x14ac:dyDescent="0.25">
      <c r="A12" s="38" t="s">
        <v>96</v>
      </c>
      <c r="B12" s="35" t="s">
        <v>98</v>
      </c>
      <c r="C12" s="35" t="s">
        <v>98</v>
      </c>
      <c r="D12" s="35" t="s">
        <v>98</v>
      </c>
      <c r="E12" s="35" t="s">
        <v>98</v>
      </c>
      <c r="F12" s="35" t="s">
        <v>98</v>
      </c>
    </row>
    <row r="13" spans="1:6" x14ac:dyDescent="0.25">
      <c r="A13" s="38" t="s">
        <v>119</v>
      </c>
      <c r="B13" s="35" t="s">
        <v>99</v>
      </c>
      <c r="C13" s="35" t="s">
        <v>99</v>
      </c>
      <c r="D13" s="35" t="s">
        <v>99</v>
      </c>
      <c r="E13" s="35" t="s">
        <v>99</v>
      </c>
      <c r="F13" s="3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Sheet</vt:lpstr>
      <vt:lpstr>PRINT SHEET</vt:lpstr>
      <vt:lpstr>Stat</vt:lpstr>
      <vt:lpstr>Cha</vt:lpstr>
      <vt:lpstr>HtH</vt:lpstr>
      <vt:lpstr>Reference Points</vt:lpstr>
      <vt:lpstr>cha</vt:lpstr>
      <vt:lpstr>chab</vt:lpstr>
      <vt:lpstr>charb</vt:lpstr>
      <vt:lpstr>ge</vt:lpstr>
      <vt:lpstr>GEB</vt:lpstr>
      <vt:lpstr>hth</vt:lpstr>
      <vt:lpstr>hthb</vt:lpstr>
      <vt:lpstr>hthc</vt:lpstr>
      <vt:lpstr>'PRINT SHEET'!Print_Area</vt:lpstr>
      <vt:lpstr>Sheet!Print_Area</vt:lpstr>
      <vt:lpstr>SEX</vt:lpstr>
      <vt:lpstr>stat</vt:lpstr>
      <vt:lpstr>STATB</vt:lpstr>
      <vt:lpstr>statc</vt:lpstr>
      <vt:lpstr>WT</vt:lpstr>
    </vt:vector>
  </TitlesOfParts>
  <Company>Lockheed Martin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g130742</dc:creator>
  <cp:lastModifiedBy>Ellen</cp:lastModifiedBy>
  <cp:lastPrinted>2012-09-26T19:19:41Z</cp:lastPrinted>
  <dcterms:created xsi:type="dcterms:W3CDTF">2012-06-21T18:25:49Z</dcterms:created>
  <dcterms:modified xsi:type="dcterms:W3CDTF">2015-12-14T21:44:24Z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Author">
    <vt:lpwstr>ACCT03\g130742</vt:lpwstr>
  </property>
  <property fmtid="{D5CDD505-2E9C-101B-9397-08002B2CF9AE}" pid="3" name="Document Sensitivity">
    <vt:lpwstr>1</vt:lpwstr>
  </property>
  <property fmtid="{D5CDD505-2E9C-101B-9397-08002B2CF9AE}" pid="4" name="ThirdParty">
    <vt:lpwstr/>
  </property>
  <property fmtid="{D5CDD505-2E9C-101B-9397-08002B2CF9AE}" pid="5" name="OCI Restriction">
    <vt:bool>false</vt:bool>
  </property>
  <property fmtid="{D5CDD505-2E9C-101B-9397-08002B2CF9AE}" pid="6" name="OCI Additional Info">
    <vt:lpwstr/>
  </property>
  <property fmtid="{D5CDD505-2E9C-101B-9397-08002B2CF9AE}" pid="7" name="Allow Header Overwrite">
    <vt:bool>false</vt:bool>
  </property>
  <property fmtid="{D5CDD505-2E9C-101B-9397-08002B2CF9AE}" pid="8" name="Allow Footer Overwrite">
    <vt:bool>false</vt:bool>
  </property>
  <property fmtid="{D5CDD505-2E9C-101B-9397-08002B2CF9AE}" pid="9" name="Multiple Selected">
    <vt:lpwstr>-1</vt:lpwstr>
  </property>
  <property fmtid="{D5CDD505-2E9C-101B-9397-08002B2CF9AE}" pid="10" name="SIPLongWording">
    <vt:lpwstr/>
  </property>
</Properties>
</file>